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F:\proceso 2021\PRESUPUESTO\RESOLUCIONES\"/>
    </mc:Choice>
  </mc:AlternateContent>
  <xr:revisionPtr revIDLastSave="0" documentId="8_{62E02955-E381-45B1-9179-D25AB717054C}" xr6:coauthVersionLast="46" xr6:coauthVersionMax="46" xr10:uidLastSave="{00000000-0000-0000-0000-000000000000}"/>
  <bookViews>
    <workbookView xWindow="-120" yWindow="-120" windowWidth="20730" windowHeight="11160" tabRatio="598" activeTab="1" xr2:uid="{00000000-000D-0000-FFFF-FFFF00000000}"/>
  </bookViews>
  <sheets>
    <sheet name="RESOLUCION" sheetId="269" r:id="rId1"/>
    <sheet name="ANEXO" sheetId="132" r:id="rId2"/>
  </sheets>
  <externalReferences>
    <externalReference r:id="rId3"/>
    <externalReference r:id="rId4"/>
    <externalReference r:id="rId5"/>
    <externalReference r:id="rId6"/>
    <externalReference r:id="rId7"/>
    <externalReference r:id="rId8"/>
    <externalReference r:id="rId9"/>
  </externalReferences>
  <definedNames>
    <definedName name="__123Graph_ATOTAL" localSheetId="0" hidden="1">[1]Resumen!#REF!</definedName>
    <definedName name="__123Graph_ATOTAL" hidden="1">[1]Resumen!#REF!</definedName>
    <definedName name="__h35" localSheetId="0" hidden="1">{#N/A,#N/A,FALSE,"informes"}</definedName>
    <definedName name="__h35" hidden="1">{#N/A,#N/A,FALSE,"informes"}</definedName>
    <definedName name="__R" localSheetId="0" hidden="1">{"INGRESOS DOLARES",#N/A,FALSE,"informes"}</definedName>
    <definedName name="__R" hidden="1">{"INGRESOS DOLARES",#N/A,FALSE,"informes"}</definedName>
    <definedName name="_xlnm._FilterDatabase" localSheetId="1" hidden="1">ANEXO!$A$1:$X$540</definedName>
    <definedName name="_xlnm._FilterDatabase" localSheetId="0" hidden="1">RESOLUCION!$A$43:$AS$155</definedName>
    <definedName name="_h35" localSheetId="0" hidden="1">{#N/A,#N/A,FALSE,"informes"}</definedName>
    <definedName name="_h35" hidden="1">{#N/A,#N/A,FALSE,"informes"}</definedName>
    <definedName name="_Order1" hidden="1">255</definedName>
    <definedName name="_Order2" hidden="1">255</definedName>
    <definedName name="_R" localSheetId="0" hidden="1">{"INGRESOS DOLARES",#N/A,FALSE,"informes"}</definedName>
    <definedName name="_R" hidden="1">{"INGRESOS DOLARES",#N/A,FALSE,"informes"}</definedName>
    <definedName name="_Table1_Out" localSheetId="0" hidden="1">[2]CARBOCOL!#REF!</definedName>
    <definedName name="_Table1_Out" hidden="1">[2]CARBOCOL!#REF!</definedName>
    <definedName name="_Table2_In2" localSheetId="0" hidden="1">[3]ANUAL1!#REF!</definedName>
    <definedName name="_Table2_In2" hidden="1">[3]ANUAL1!#REF!</definedName>
    <definedName name="_Table2_Out" localSheetId="0" hidden="1">[2]CARBOCOL!#REF!</definedName>
    <definedName name="_Table2_Out" hidden="1">[2]CARBOCOL!#REF!</definedName>
    <definedName name="aaa" localSheetId="0" hidden="1">{"emca",#N/A,FALSE,"EMCA"}</definedName>
    <definedName name="aaa" hidden="1">{"emca",#N/A,FALSE,"EMCA"}</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d" localSheetId="0" hidden="1">{"empresa",#N/A,FALSE,"xEMPRESA"}</definedName>
    <definedName name="ad" hidden="1">{"empresa",#N/A,FALSE,"xEMPRESA"}</definedName>
    <definedName name="ALV" localSheetId="0" hidden="1">{#N/A,#N/A,FALSE,"informes"}</definedName>
    <definedName name="ALV" hidden="1">{#N/A,#N/A,FALSE,"informes"}</definedName>
    <definedName name="_xlnm.Print_Area" localSheetId="1">ANEXO!$A$1:$S$540</definedName>
    <definedName name="_xlnm.Print_Area" localSheetId="0">RESOLUCION!$J$2:$AS$191</definedName>
    <definedName name="ART" localSheetId="0" hidden="1">{"INGRESOS DOLARES",#N/A,FALSE,"informes"}</definedName>
    <definedName name="ART" hidden="1">{"INGRESOS DOLARES",#N/A,FALSE,"informes"}</definedName>
    <definedName name="as" localSheetId="0" hidden="1">{"trimestre",#N/A,FALSE,"TRIMESTRE";"empresa",#N/A,FALSE,"xEMPRESA";"eaab",#N/A,FALSE,"EAAB";"epma",#N/A,FALSE,"EPMA";"emca",#N/A,FALSE,"EMCA"}</definedName>
    <definedName name="as" hidden="1">{"trimestre",#N/A,FALSE,"TRIMESTRE";"empresa",#N/A,FALSE,"xEMPRESA";"eaab",#N/A,FALSE,"EAAB";"epma",#N/A,FALSE,"EPMA";"emca",#N/A,FALSE,"EMCA"}</definedName>
    <definedName name="asd" localSheetId="0" hidden="1">{"emca",#N/A,FALSE,"EMCA"}</definedName>
    <definedName name="asd" hidden="1">{"emca",#N/A,FALSE,"EMCA"}</definedName>
    <definedName name="BBB" localSheetId="0" hidden="1">{"emca",#N/A,FALSE,"EMCA"}</definedName>
    <definedName name="BBB" hidden="1">{"emca",#N/A,FALSE,"EMCA"}</definedName>
    <definedName name="BLPH2" localSheetId="0" hidden="1">[4]EMBI!#REF!</definedName>
    <definedName name="BLPH2" hidden="1">[4]EMBI!#REF!</definedName>
    <definedName name="BLPH3" localSheetId="0" hidden="1">[4]EMBI!#REF!</definedName>
    <definedName name="BLPH3" hidden="1">[4]EMBI!#REF!</definedName>
    <definedName name="bnño4swrlnaplnmfgmn" localSheetId="0" hidden="1">{#N/A,#N/A,FALSE,"informes"}</definedName>
    <definedName name="bnño4swrlnaplnmfgmn" hidden="1">{#N/A,#N/A,FALSE,"informes"}</definedName>
    <definedName name="BRY" localSheetId="0" hidden="1">{#N/A,#N/A,FALSE,"informes"}</definedName>
    <definedName name="BRY" hidden="1">{#N/A,#N/A,FALSE,"informes"}</definedName>
    <definedName name="bsgdkjnbaklde" localSheetId="0" hidden="1">{"INGRESOS DOLARES",#N/A,FALSE,"informes"}</definedName>
    <definedName name="bsgdkjnbaklde" hidden="1">{"INGRESOS DOLARES",#N/A,FALSE,"informes"}</definedName>
    <definedName name="CONCENTRACIONESPROPIOS" localSheetId="0" hidden="1">{"empresa",#N/A,FALSE,"xEMPRESA"}</definedName>
    <definedName name="CONCENTRACIONESPROPIOS" hidden="1">{"empresa",#N/A,FALSE,"xEMPRESA"}</definedName>
    <definedName name="COPIA" localSheetId="0" hidden="1">{"PAGOS DOLARES",#N/A,FALSE,"informes"}</definedName>
    <definedName name="COPIA" hidden="1">{"PAGOS DOLARES",#N/A,FALSE,"informes"}</definedName>
    <definedName name="CUA18A" localSheetId="0" hidden="1">{"trimestre",#N/A,FALSE,"TRIMESTRE";"empresa",#N/A,FALSE,"xEMPRESA";"eaab",#N/A,FALSE,"EAAB";"epma",#N/A,FALSE,"EPMA";"emca",#N/A,FALSE,"EMCA"}</definedName>
    <definedName name="CUA18A" hidden="1">{"trimestre",#N/A,FALSE,"TRIMESTRE";"empresa",#N/A,FALSE,"xEMPRESA";"eaab",#N/A,FALSE,"EAAB";"epma",#N/A,FALSE,"EPMA";"emca",#N/A,FALSE,"EMCA"}</definedName>
    <definedName name="Cwvu.ComparEneMar9697." localSheetId="0" hidden="1">'[5]Seguimiento CSF'!#REF!,'[5]Seguimiento CSF'!$A$30:$IV$34,'[5]Seguimiento CSF'!$A$104:$IV$104,'[5]Seguimiento CSF'!#REF!,'[5]Seguimiento CSF'!#REF!,'[5]Seguimiento CSF'!$A$124:$IV$125</definedName>
    <definedName name="Cwvu.ComparEneMar9697." hidden="1">'[5]Seguimiento CSF'!#REF!,'[5]Seguimiento CSF'!$A$30:$IV$34,'[5]Seguimiento CSF'!$A$104:$IV$104,'[5]Seguimiento CSF'!#REF!,'[5]Seguimiento CSF'!#REF!,'[5]Seguimiento CSF'!$A$124:$IV$125</definedName>
    <definedName name="Cwvu.EneFeb." localSheetId="0" hidden="1">'[5]Seguimiento CSF'!#REF!,'[5]Seguimiento CSF'!#REF!</definedName>
    <definedName name="Cwvu.EneFeb." hidden="1">'[5]Seguimiento CSF'!#REF!,'[5]Seguimiento CSF'!#REF!</definedName>
    <definedName name="Cwvu.EneMar." localSheetId="0" hidden="1">'[5]Seguimiento CSF'!#REF!,'[5]Seguimiento CSF'!$A$67:$IV$67,'[5]Seguimiento CSF'!#REF!,'[5]Seguimiento CSF'!#REF!</definedName>
    <definedName name="Cwvu.EneMar." hidden="1">'[5]Seguimiento CSF'!#REF!,'[5]Seguimiento CSF'!$A$67:$IV$67,'[5]Seguimiento CSF'!#REF!,'[5]Seguimiento CSF'!#REF!</definedName>
    <definedName name="Cwvu.Formato._.Corto." localSheetId="0" hidden="1">'[5]Seguimiento CSF'!$A$11:$IV$12,'[5]Seguimiento CSF'!#REF!,'[5]Seguimiento CSF'!$A$45:$IV$46,'[5]Seguimiento CSF'!$A$48:$IV$57,'[5]Seguimiento CSF'!$A$61:$IV$63,'[5]Seguimiento CSF'!$A$65:$IV$66,'[5]Seguimiento CSF'!$A$72:$IV$82,'[5]Seguimiento CSF'!$A$89:$IV$92,'[5]Seguimiento CSF'!$A$114:$IV$116,'[5]Seguimiento CSF'!$A$118:$IV$122,'[5]Seguimiento CSF'!$A$129:$IV$132,'[5]Seguimiento CSF'!$A$134:$IV$135</definedName>
    <definedName name="Cwvu.Formato._.Corto." hidden="1">'[5]Seguimiento CSF'!$A$11:$IV$12,'[5]Seguimiento CSF'!#REF!,'[5]Seguimiento CSF'!$A$45:$IV$46,'[5]Seguimiento CSF'!$A$48:$IV$57,'[5]Seguimiento CSF'!$A$61:$IV$63,'[5]Seguimiento CSF'!$A$65:$IV$66,'[5]Seguimiento CSF'!$A$72:$IV$82,'[5]Seguimiento CSF'!$A$89:$IV$92,'[5]Seguimiento CSF'!$A$114:$IV$116,'[5]Seguimiento CSF'!$A$118:$IV$122,'[5]Seguimiento CSF'!$A$129:$IV$132,'[5]Seguimiento CSF'!$A$134:$IV$135</definedName>
    <definedName name="Cwvu.Formato._.Total." localSheetId="0" hidden="1">'[5]Seguimiento CSF'!#REF!,'[5]Seguimiento CSF'!#REF!,'[5]Seguimiento CSF'!#REF!</definedName>
    <definedName name="Cwvu.Formato._.Total." hidden="1">'[5]Seguimiento CSF'!#REF!,'[5]Seguimiento CSF'!#REF!,'[5]Seguimiento CSF'!#REF!</definedName>
    <definedName name="d" localSheetId="0" hidden="1">{"trimestre",#N/A,FALSE,"TRIMESTRE";"empresa",#N/A,FALSE,"xEMPRESA";"eaab",#N/A,FALSE,"EAAB";"epma",#N/A,FALSE,"EPMA";"emca",#N/A,FALSE,"EMCA"}</definedName>
    <definedName name="d" hidden="1">{"trimestre",#N/A,FALSE,"TRIMESTRE";"empresa",#N/A,FALSE,"xEMPRESA";"eaab",#N/A,FALSE,"EAAB";"epma",#N/A,FALSE,"EPMA";"emca",#N/A,FALSE,"EMCA"}</definedName>
    <definedName name="DD" localSheetId="0" hidden="1">{"empresa",#N/A,FALSE,"xEMPRESA"}</definedName>
    <definedName name="DD" hidden="1">{"empresa",#N/A,FALSE,"xEMPRESA"}</definedName>
    <definedName name="df" localSheetId="0" hidden="1">{"trimestre",#N/A,FALSE,"TRIMESTRE"}</definedName>
    <definedName name="df" hidden="1">{"trimestre",#N/A,FALSE,"TRIMESTRE"}</definedName>
    <definedName name="dfd" localSheetId="0" hidden="1">{"empresa",#N/A,FALSE,"xEMPRESA"}</definedName>
    <definedName name="dfd" hidden="1">{"empresa",#N/A,FALSE,"xEMPRESA"}</definedName>
    <definedName name="ds"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EDG" localSheetId="0" hidden="1">{#N/A,#N/A,FALSE,"informes"}</definedName>
    <definedName name="EDG" hidden="1">{#N/A,#N/A,FALSE,"informes"}</definedName>
    <definedName name="EE" localSheetId="0" hidden="1">{#N/A,#N/A,FALSE,"informes"}</definedName>
    <definedName name="EE" hidden="1">{#N/A,#N/A,FALSE,"informes"}</definedName>
    <definedName name="ENERO" localSheetId="0" hidden="1">{#N/A,#N/A,FALSE,"informes"}</definedName>
    <definedName name="ENERO" hidden="1">{#N/A,#N/A,FALSE,"informes"}</definedName>
    <definedName name="ES" localSheetId="0" hidden="1">{"PAGOS DOLARES",#N/A,FALSE,"informes"}</definedName>
    <definedName name="ES" hidden="1">{"PAGOS DOLARES",#N/A,FALSE,"informes"}</definedName>
    <definedName name="ESP" localSheetId="0" hidden="1">{#N/A,#N/A,FALSE,"informes"}</definedName>
    <definedName name="ESP" hidden="1">{#N/A,#N/A,FALSE,"informes"}</definedName>
    <definedName name="excedentes2"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BAWV" localSheetId="0" hidden="1">{#N/A,#N/A,FALSE,"informes"}</definedName>
    <definedName name="FBAWV" hidden="1">{#N/A,#N/A,FALSE,"informes"}</definedName>
    <definedName name="fd" localSheetId="0" hidden="1">{#N/A,#N/A,FALSE,"informes"}</definedName>
    <definedName name="fd" hidden="1">{#N/A,#N/A,FALSE,"informes"}</definedName>
    <definedName name="fdf"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G" localSheetId="0" hidden="1">{"empresa",#N/A,FALSE,"xEMPRESA"}</definedName>
    <definedName name="FDG" hidden="1">{"empresa",#N/A,FALSE,"xEMPRESA"}</definedName>
    <definedName name="fds" localSheetId="0" hidden="1">{"epma",#N/A,FALSE,"EPMA"}</definedName>
    <definedName name="fds" hidden="1">{"epma",#N/A,FALSE,"EPMA"}</definedName>
    <definedName name="FER" localSheetId="0" hidden="1">{#N/A,#N/A,FALSE,"informes"}</definedName>
    <definedName name="FER" hidden="1">{#N/A,#N/A,FALSE,"informes"}</definedName>
    <definedName name="FF" localSheetId="0" hidden="1">{"emca",#N/A,FALSE,"EMCA"}</definedName>
    <definedName name="FF" hidden="1">{"emca",#N/A,FALSE,"EMCA"}</definedName>
    <definedName name="FHKJBEARNKBW" localSheetId="0" hidden="1">{"INGRESOS DOLARES",#N/A,FALSE,"informes"}</definedName>
    <definedName name="FHKJBEARNKBW" hidden="1">{"INGRESOS DOLARES",#N/A,FALSE,"informes"}</definedName>
    <definedName name="FIN" localSheetId="0" hidden="1">{#N/A,#N/A,FALSE,"informes"}</definedName>
    <definedName name="FIN" hidden="1">{#N/A,#N/A,FALSE,"informes"}</definedName>
    <definedName name="fkjrthnk3t" localSheetId="0" hidden="1">{"PAGOS DOLARES",#N/A,FALSE,"informes"}</definedName>
    <definedName name="fkjrthnk3t" hidden="1">{"PAGOS DOLARES",#N/A,FALSE,"informes"}</definedName>
    <definedName name="fmdñklje" localSheetId="0" hidden="1">{#N/A,#N/A,FALSE,"informes"}</definedName>
    <definedName name="fmdñklje" hidden="1">{#N/A,#N/A,FALSE,"informes"}</definedName>
    <definedName name="FOL" localSheetId="0" hidden="1">{"INGRESOS DOLARES",#N/A,FALSE,"informes"}</definedName>
    <definedName name="FOL" hidden="1">{"INGRESOS DOLARES",#N/A,FALSE,"informes"}</definedName>
    <definedName name="FORD" localSheetId="0" hidden="1">{#N/A,#N/A,FALSE,"informes"}</definedName>
    <definedName name="FORD" hidden="1">{#N/A,#N/A,FALSE,"informes"}</definedName>
    <definedName name="fs" localSheetId="0" hidden="1">{"empresa",#N/A,FALSE,"xEMPRESA"}</definedName>
    <definedName name="fs" hidden="1">{"empresa",#N/A,FALSE,"xEMPRESA"}</definedName>
    <definedName name="FUL" localSheetId="0" hidden="1">{#N/A,#N/A,FALSE,"informes"}</definedName>
    <definedName name="FUL" hidden="1">{#N/A,#N/A,FALSE,"informes"}</definedName>
    <definedName name="FUN" localSheetId="0" hidden="1">{"PAGOS DOLARES",#N/A,FALSE,"informes"}</definedName>
    <definedName name="FUN" hidden="1">{"PAGOS DOLARES",#N/A,FALSE,"informes"}</definedName>
    <definedName name="gfnmgfxmmfg" localSheetId="0" hidden="1">{#N/A,#N/A,FALSE,"informes"}</definedName>
    <definedName name="gfnmgfxmmfg" hidden="1">{#N/A,#N/A,FALSE,"informes"}</definedName>
    <definedName name="gg" localSheetId="0" hidden="1">{#N/A,#N/A,FALSE,"informes"}</definedName>
    <definedName name="gg" hidden="1">{#N/A,#N/A,FALSE,"informes"}</definedName>
    <definedName name="ghhhhhhhhhhhhhhhhhhhhhhhh" localSheetId="0" hidden="1">{"PAGOS DOLARES",#N/A,FALSE,"informes"}</definedName>
    <definedName name="ghhhhhhhhhhhhhhhhhhhhhhhh" hidden="1">{"PAGOS DOLARES",#N/A,FALSE,"informes"}</definedName>
    <definedName name="GILÑ" localSheetId="0" hidden="1">{#N/A,#N/A,FALSE,"informes"}</definedName>
    <definedName name="GILÑ" hidden="1">{#N/A,#N/A,FALSE,"informes"}</definedName>
    <definedName name="gjhg" localSheetId="0" hidden="1">{"empresa",#N/A,FALSE,"xEMPRESA"}</definedName>
    <definedName name="gjhg" hidden="1">{"empresa",#N/A,FALSE,"xEMPRESA"}</definedName>
    <definedName name="gjrtiury6iryrirjyrysyrjyrjstrtjs" localSheetId="0" hidden="1">{#N/A,#N/A,FALSE,"informes"}</definedName>
    <definedName name="gjrtiury6iryrirjyrysyrjyrjstrtjs" hidden="1">{#N/A,#N/A,FALSE,"informes"}</definedName>
    <definedName name="gkljae" localSheetId="0" hidden="1">{"PAGOS DOLARES",#N/A,FALSE,"informes"}</definedName>
    <definedName name="gkljae" hidden="1">{"PAGOS DOLARES",#N/A,FALSE,"informes"}</definedName>
    <definedName name="glkjheanbwBT" localSheetId="0" hidden="1">{"PAGOS DOLARES",#N/A,FALSE,"informes"}</definedName>
    <definedName name="glkjheanbwBT" hidden="1">{"PAGOS DOLARES",#N/A,FALSE,"informes"}</definedName>
    <definedName name="god" localSheetId="0" hidden="1">{"INGRESOS DOLARES",#N/A,FALSE,"informes"}</definedName>
    <definedName name="god" hidden="1">{"INGRESOS DOLARES",#N/A,FALSE,"informes"}</definedName>
    <definedName name="GOL" localSheetId="0" hidden="1">{"INGRESOS DOLARES",#N/A,FALSE,"informes"}</definedName>
    <definedName name="GOL" hidden="1">{"INGRESOS DOLARES",#N/A,FALSE,"informes"}</definedName>
    <definedName name="GOP" localSheetId="0" hidden="1">{#N/A,#N/A,FALSE,"informes"}</definedName>
    <definedName name="GOP" hidden="1">{#N/A,#N/A,FALSE,"informes"}</definedName>
    <definedName name="gyirxsryyjry" localSheetId="0" hidden="1">{"INGRESOS DOLARES",#N/A,FALSE,"informes"}</definedName>
    <definedName name="gyirxsryyjry" hidden="1">{"INGRESOS DOLARES",#N/A,FALSE,"informes"}</definedName>
    <definedName name="h" localSheetId="0" hidden="1">{#N/A,#N/A,FALSE,"informes"}</definedName>
    <definedName name="h" hidden="1">{#N/A,#N/A,FALSE,"informes"}</definedName>
    <definedName name="hdtya547i76riei" localSheetId="0" hidden="1">{"PAGOS DOLARES",#N/A,FALSE,"informes"}</definedName>
    <definedName name="hdtya547i76riei" hidden="1">{"PAGOS DOLARES",#N/A,FALSE,"informes"}</definedName>
    <definedName name="hfdha" localSheetId="0" hidden="1">{"INGRESOS DOLARES",#N/A,FALSE,"informes"}</definedName>
    <definedName name="hfdha" hidden="1">{"INGRESOS DOLARES",#N/A,FALSE,"informes"}</definedName>
    <definedName name="hh" localSheetId="0" hidden="1">{#N/A,#N/A,FALSE,"informes"}</definedName>
    <definedName name="hh" hidden="1">{#N/A,#N/A,FALSE,"informes"}</definedName>
    <definedName name="hhh" localSheetId="0" hidden="1">{"empresa",#N/A,FALSE,"xEMPRESA"}</definedName>
    <definedName name="hhh" hidden="1">{"empresa",#N/A,FALSE,"xEMPRESA"}</definedName>
    <definedName name="hjzr" localSheetId="0" hidden="1">{#N/A,#N/A,FALSE,"informes"}</definedName>
    <definedName name="hjzr" hidden="1">{#N/A,#N/A,FALSE,"informes"}</definedName>
    <definedName name="hkmzlnmobznozdkgnodzo" localSheetId="0" hidden="1">{#N/A,#N/A,FALSE,"informes"}</definedName>
    <definedName name="hkmzlnmobznozdkgnodzo" hidden="1">{#N/A,#N/A,FALSE,"informes"}</definedName>
    <definedName name="hmj" localSheetId="0" hidden="1">{#N/A,#N/A,FALSE,"informes"}</definedName>
    <definedName name="hmj" hidden="1">{#N/A,#N/A,FALSE,"informes"}</definedName>
    <definedName name="IAMR" localSheetId="0" hidden="1">{"PAGOS DOLARES",#N/A,FALSE,"informes"}</definedName>
    <definedName name="IAMR" hidden="1">{"PAGOS DOLARES",#N/A,FALSE,"informes"}</definedName>
    <definedName name="IMAR" localSheetId="0" hidden="1">{"PAGOS DOLARES",#N/A,FALSE,"informes"}</definedName>
    <definedName name="IMAR" hidden="1">{"PAGOS DOLARES",#N/A,FALSE,"informes"}</definedName>
    <definedName name="imprimir.oswa" localSheetId="0" hidden="1">{"epma",#N/A,FALSE,"EPMA"}</definedName>
    <definedName name="imprimir.oswa" hidden="1">{"epma",#N/A,FALSE,"EPMA"}</definedName>
    <definedName name="IS" localSheetId="0" hidden="1">{#N/A,#N/A,FALSE,"informes"}</definedName>
    <definedName name="IS" hidden="1">{#N/A,#N/A,FALSE,"informes"}</definedName>
    <definedName name="IVAN" localSheetId="0" hidden="1">{"PAGOS DOLARES",#N/A,FALSE,"informes"}</definedName>
    <definedName name="IVAN" hidden="1">{"PAGOS DOLARES",#N/A,FALSE,"informes"}</definedName>
    <definedName name="IVG" localSheetId="0" hidden="1">{"PAGOS DOLARES",#N/A,FALSE,"informes"}</definedName>
    <definedName name="IVG" hidden="1">{"PAGOS DOLARES",#N/A,FALSE,"informes"}</definedName>
    <definedName name="j6yuu" localSheetId="0" hidden="1">{#N/A,#N/A,FALSE,"informes"}</definedName>
    <definedName name="j6yuu" hidden="1">{#N/A,#N/A,FALSE,"informes"}</definedName>
    <definedName name="jasejrj" localSheetId="0" hidden="1">{"INGRESOS DOLARES",#N/A,FALSE,"informes"}</definedName>
    <definedName name="jasejrj" hidden="1">{"INGRESOS DOLARES",#N/A,FALSE,"informes"}</definedName>
    <definedName name="jbkgjhfhkjih" localSheetId="0" hidden="1">{#N/A,#N/A,FALSE,"informes"}</definedName>
    <definedName name="jbkgjhfhkjih" hidden="1">{#N/A,#N/A,FALSE,"informes"}</definedName>
    <definedName name="jes" localSheetId="0" hidden="1">{"INGRESOS DOLARES",#N/A,FALSE,"informes"}</definedName>
    <definedName name="jes" hidden="1">{"INGRESOS DOLARES",#N/A,FALSE,"informes"}</definedName>
    <definedName name="jgfz" localSheetId="0" hidden="1">{"PAGOS DOLARES",#N/A,FALSE,"informes"}</definedName>
    <definedName name="jgfz" hidden="1">{"PAGOS DOLARES",#N/A,FALSE,"informes"}</definedName>
    <definedName name="jgjgj" localSheetId="0" hidden="1">{#N/A,#N/A,FALSE,"informes"}</definedName>
    <definedName name="jgjgj" hidden="1">{#N/A,#N/A,FALSE,"informes"}</definedName>
    <definedName name="jhet" localSheetId="0" hidden="1">{#N/A,#N/A,FALSE,"informes"}</definedName>
    <definedName name="jhet" hidden="1">{#N/A,#N/A,FALSE,"informes"}</definedName>
    <definedName name="jhtutuyu6iiiiiiiiiiiiiiiiiiiii" localSheetId="0" hidden="1">{#N/A,#N/A,FALSE,"informes"}</definedName>
    <definedName name="jhtutuyu6iiiiiiiiiiiiiiiiiiiii" hidden="1">{#N/A,#N/A,FALSE,"informes"}</definedName>
    <definedName name="jhxkluxtikys" localSheetId="0" hidden="1">{"INGRESOS DOLARES",#N/A,FALSE,"informes"}</definedName>
    <definedName name="jhxkluxtikys" hidden="1">{"INGRESOS DOLARES",#N/A,FALSE,"informes"}</definedName>
    <definedName name="jkxhklxr7yikyxrjkr" localSheetId="0" hidden="1">{"PAGOS DOLARES",#N/A,FALSE,"informes"}</definedName>
    <definedName name="jkxhklxr7yikyxrjkr" hidden="1">{"PAGOS DOLARES",#N/A,FALSE,"informes"}</definedName>
    <definedName name="jreszjz" localSheetId="0" hidden="1">{#N/A,#N/A,FALSE,"informes"}</definedName>
    <definedName name="jreszjz" hidden="1">{#N/A,#N/A,FALSE,"informes"}</definedName>
    <definedName name="jrxsyktuod" localSheetId="0" hidden="1">{#N/A,#N/A,FALSE,"informes"}</definedName>
    <definedName name="jrxsyktuod" hidden="1">{#N/A,#N/A,FALSE,"informes"}</definedName>
    <definedName name="JU" localSheetId="0" hidden="1">{#N/A,#N/A,FALSE,"informes"}</definedName>
    <definedName name="JU" hidden="1">{#N/A,#N/A,FALSE,"informes"}</definedName>
    <definedName name="k.snkm" localSheetId="0" hidden="1">{"PAGOS DOLARES",#N/A,FALSE,"informes"}</definedName>
    <definedName name="k.snkm" hidden="1">{"PAGOS DOLARES",#N/A,FALSE,"informes"}</definedName>
    <definedName name="kbijdbgea" localSheetId="0" hidden="1">{"PAGOS DOLARES",#N/A,FALSE,"informes"}</definedName>
    <definedName name="kbijdbgea" hidden="1">{"PAGOS DOLARES",#N/A,FALSE,"informes"}</definedName>
    <definedName name="KBJAENB" localSheetId="0" hidden="1">{"INGRESOS DOLARES",#N/A,FALSE,"informes"}</definedName>
    <definedName name="KBJAENB" hidden="1">{"INGRESOS DOLARES",#N/A,FALSE,"informes"}</definedName>
    <definedName name="KDJNHEANBH" localSheetId="0" hidden="1">{"INGRESOS DOLARES",#N/A,FALSE,"informes"}</definedName>
    <definedName name="KDJNHEANBH" hidden="1">{"INGRESOS DOLARES",#N/A,FALSE,"informes"}</definedName>
    <definedName name="kghs6r4k" localSheetId="0" hidden="1">{#N/A,#N/A,FALSE,"informes"}</definedName>
    <definedName name="kghs6r4k" hidden="1">{#N/A,#N/A,FALSE,"informes"}</definedName>
    <definedName name="KK" localSheetId="0" hidden="1">{#N/A,#N/A,FALSE,"informes"}</definedName>
    <definedName name="KK" hidden="1">{#N/A,#N/A,FALSE,"informes"}</definedName>
    <definedName name="kky" localSheetId="0" hidden="1">{#N/A,#N/A,FALSE,"informes"}</definedName>
    <definedName name="kky" hidden="1">{#N/A,#N/A,FALSE,"informes"}</definedName>
    <definedName name="KOL" localSheetId="0" hidden="1">{#N/A,#N/A,FALSE,"informes"}</definedName>
    <definedName name="KOL" hidden="1">{#N/A,#N/A,FALSE,"informes"}</definedName>
    <definedName name="kryxskrxkl" localSheetId="0" hidden="1">{#N/A,#N/A,FALSE,"informes"}</definedName>
    <definedName name="kryxskrxkl" hidden="1">{#N/A,#N/A,FALSE,"informes"}</definedName>
    <definedName name="LES" localSheetId="0" hidden="1">{#N/A,#N/A,FALSE,"informes"}</definedName>
    <definedName name="LES" hidden="1">{#N/A,#N/A,FALSE,"informes"}</definedName>
    <definedName name="LIS" localSheetId="0" hidden="1">{#N/A,#N/A,FALSE,"informes"}</definedName>
    <definedName name="LIS" hidden="1">{#N/A,#N/A,FALSE,"informes"}</definedName>
    <definedName name="lkrjslkndalñkvnkea" localSheetId="0" hidden="1">{"INGRESOS DOLARES",#N/A,FALSE,"informes"}</definedName>
    <definedName name="lkrjslkndalñkvnkea" hidden="1">{"INGRESOS DOLARES",#N/A,FALSE,"informes"}</definedName>
    <definedName name="LL" localSheetId="0" hidden="1">{#N/A,#N/A,FALSE,"informes"}</definedName>
    <definedName name="LL" hidden="1">{#N/A,#N/A,FALSE,"informes"}</definedName>
    <definedName name="LO" localSheetId="0" hidden="1">{"PAGOS DOLARES",#N/A,FALSE,"informes"}</definedName>
    <definedName name="LO" hidden="1">{"PAGOS DOLARES",#N/A,FALSE,"informes"}</definedName>
    <definedName name="LUI" localSheetId="0" hidden="1">{#N/A,#N/A,FALSE,"informes"}</definedName>
    <definedName name="LUI" hidden="1">{#N/A,#N/A,FALSE,"informes"}</definedName>
    <definedName name="LUNA" localSheetId="0" hidden="1">{"PAGOS DOLARES",#N/A,FALSE,"informes"}</definedName>
    <definedName name="LUNA" hidden="1">{"PAGOS DOLARES",#N/A,FALSE,"informes"}</definedName>
    <definedName name="LUZ" localSheetId="0" hidden="1">{#N/A,#N/A,FALSE,"informes"}</definedName>
    <definedName name="LUZ" hidden="1">{#N/A,#N/A,FALSE,"informes"}</definedName>
    <definedName name="mia" localSheetId="0" hidden="1">{#N/A,#N/A,FALSE,"informes"}</definedName>
    <definedName name="mia" hidden="1">{#N/A,#N/A,FALSE,"informes"}</definedName>
    <definedName name="MM" localSheetId="0" hidden="1">{"PAGOS DOLARES",#N/A,FALSE,"informes"}</definedName>
    <definedName name="MM" hidden="1">{"PAGOS DOLARES",#N/A,FALSE,"informes"}</definedName>
    <definedName name="MMMMMM" localSheetId="0" hidden="1">{"INGRESOS DOLARES",#N/A,FALSE,"informes"}</definedName>
    <definedName name="MMMMMM" hidden="1">{"INGRESOS DOLARES",#N/A,FALSE,"informes"}</definedName>
    <definedName name="MN" localSheetId="0" hidden="1">{"PAGOS DOLARES",#N/A,FALSE,"informes"}</definedName>
    <definedName name="MN" hidden="1">{"PAGOS DOLARES",#N/A,FALSE,"informes"}</definedName>
    <definedName name="mr"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mr" hidden="1">{TRUE,TRUE,-2.75,-17.75,483,276.75,FALSE,TRUE,TRUE,TRUE,0,3,15,1,110,11,8,4,TRUE,TRUE,3,TRUE,1,TRUE,75,"Swvu.EneFeb.","ACwvu.EneFeb.",#N/A,FALSE,FALSE,1.24,0.787401575,0.74,0.984251969,1,"","",FALSE,FALSE,FALSE,FALSE,1,#N/A,1,1,#DIV/0!,FALSE,"Rwvu.EneFeb.","Cwvu.EneFeb.",FALSE,FALSE,FALSE,1,300,300,FALSE,FALSE,TRUE,TRUE,TRUE}</definedName>
    <definedName name="mw"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mw" hidden="1">{TRUE,TRUE,-2.75,-17.75,483,276.75,FALSE,TRUE,TRUE,TRUE,0,3,15,1,110,11,8,4,TRUE,TRUE,3,TRUE,1,TRUE,75,"Swvu.EneFeb.","ACwvu.EneFeb.",#N/A,FALSE,FALSE,1.24,0.787401575,0.74,0.984251969,1,"","",FALSE,FALSE,FALSE,FALSE,1,#N/A,1,1,#DIV/0!,FALSE,"Rwvu.EneFeb.","Cwvu.EneFeb.",FALSE,FALSE,FALSE,1,300,300,FALSE,FALSE,TRUE,TRUE,TRUE}</definedName>
    <definedName name="nfoajañañldlfdkfkfgkfggjgjgj" localSheetId="0" hidden="1">{"PAGOS DOLARES",#N/A,FALSE,"informes"}</definedName>
    <definedName name="nfoajañañldlfdkfkfgkfggjgjgj" hidden="1">{"PAGOS DOLARES",#N/A,FALSE,"informes"}</definedName>
    <definedName name="njzetzektryk" localSheetId="0" hidden="1">{"PAGOS DOLARES",#N/A,FALSE,"informes"}</definedName>
    <definedName name="njzetzektryk" hidden="1">{"PAGOS DOLARES",#N/A,FALSE,"informes"}</definedName>
    <definedName name="nklfrtmhosdgmlfgpnjrmsnmlrmn" localSheetId="0" hidden="1">{#N/A,#N/A,FALSE,"informes"}</definedName>
    <definedName name="nklfrtmhosdgmlfgpnjrmsnmlrmn" hidden="1">{#N/A,#N/A,FALSE,"informes"}</definedName>
    <definedName name="nmklmeaknkgñlnkkgnmplrsñmjg" localSheetId="0" hidden="1">{#N/A,#N/A,FALSE,"informes"}</definedName>
    <definedName name="nmklmeaknkgñlnkkgnmplrsñmjg" hidden="1">{#N/A,#N/A,FALSE,"informes"}</definedName>
    <definedName name="nmltmylnmapemhammonkha" localSheetId="0" hidden="1">{"PAGOS DOLARES",#N/A,FALSE,"informes"}</definedName>
    <definedName name="nmltmylnmapemhammonkha" hidden="1">{"PAGOS DOLARES",#N/A,FALSE,"informes"}</definedName>
    <definedName name="noñkrmjeamnmtlnmkbvnsr" localSheetId="0" hidden="1">{#N/A,#N/A,FALSE,"informes"}</definedName>
    <definedName name="noñkrmjeamnmtlnmkbvnsr" hidden="1">{#N/A,#N/A,FALSE,"informes"}</definedName>
    <definedName name="NOS" localSheetId="0" hidden="1">{"INGRESOS DOLARES",#N/A,FALSE,"informes"}</definedName>
    <definedName name="NOS" hidden="1">{"INGRESOS DOLARES",#N/A,FALSE,"informes"}</definedName>
    <definedName name="nsfj" localSheetId="0" hidden="1">{"PAGOS DOLARES",#N/A,FALSE,"informes"}</definedName>
    <definedName name="nsfj" hidden="1">{"PAGOS DOLARES",#N/A,FALSE,"informes"}</definedName>
    <definedName name="NUB" localSheetId="0" hidden="1">{#N/A,#N/A,FALSE,"informes"}</definedName>
    <definedName name="NUB" hidden="1">{#N/A,#N/A,FALSE,"informes"}</definedName>
    <definedName name="ÑÑ" localSheetId="0" hidden="1">{"INGRESOS DOLARES",#N/A,FALSE,"informes"}</definedName>
    <definedName name="ÑÑ" hidden="1">{"INGRESOS DOLARES",#N/A,FALSE,"informes"}</definedName>
    <definedName name="oìjhioeonmonmea" localSheetId="0" hidden="1">{#N/A,#N/A,FALSE,"informes"}</definedName>
    <definedName name="oìjhioeonmonmea" hidden="1">{#N/A,#N/A,FALSE,"informes"}</definedName>
    <definedName name="OO" localSheetId="0" hidden="1">{"PAGOS DOLARES",#N/A,FALSE,"informes"}</definedName>
    <definedName name="OO" hidden="1">{"PAGOS DOLARES",#N/A,FALSE,"informes"}</definedName>
    <definedName name="ORTJBJBHKBFNKJD" localSheetId="0" hidden="1">{"INGRESOS DOLARES",#N/A,FALSE,"informes"}</definedName>
    <definedName name="ORTJBJBHKBFNKJD" hidden="1">{"INGRESOS DOLARES",#N/A,FALSE,"informes"}</definedName>
    <definedName name="P" localSheetId="0" hidden="1">{#N/A,#N/A,FALSE,"informes"}</definedName>
    <definedName name="P" hidden="1">{#N/A,#N/A,FALSE,"informes"}</definedName>
    <definedName name="PENE" localSheetId="0" hidden="1">{"PAGOS DOLARES",#N/A,FALSE,"informes"}</definedName>
    <definedName name="PENE" hidden="1">{"PAGOS DOLARES",#N/A,FALSE,"informes"}</definedName>
    <definedName name="PMES01" localSheetId="0" hidden="1">{#N/A,#N/A,FALSE,"informes"}</definedName>
    <definedName name="PMES01" hidden="1">{#N/A,#N/A,FALSE,"informes"}</definedName>
    <definedName name="PMES2" localSheetId="0" hidden="1">{"PAGOS DOLARES",#N/A,FALSE,"informes"}</definedName>
    <definedName name="PMES2" hidden="1">{"PAGOS DOLARES",#N/A,FALSE,"informes"}</definedName>
    <definedName name="PONJRYIONJPEKHN" localSheetId="0" hidden="1">{#N/A,#N/A,FALSE,"informes"}</definedName>
    <definedName name="PONJRYIONJPEKHN" hidden="1">{#N/A,#N/A,FALSE,"informes"}</definedName>
    <definedName name="pp" localSheetId="0" hidden="1">{"INGRESOS DOLARES",#N/A,FALSE,"informes"}</definedName>
    <definedName name="pp" hidden="1">{"INGRESOS DOLARES",#N/A,FALSE,"informes"}</definedName>
    <definedName name="pq"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pq" hidden="1">{TRUE,TRUE,-2.75,-17.75,483,276.75,FALSE,TRUE,TRUE,TRUE,0,3,15,1,110,11,8,4,TRUE,TRUE,3,TRUE,1,TRUE,75,"Swvu.EneFeb.","ACwvu.EneFeb.",#N/A,FALSE,FALSE,1.24,0.787401575,0.74,0.984251969,1,"","",FALSE,FALSE,FALSE,FALSE,1,#N/A,1,1,#DIV/0!,FALSE,"Rwvu.EneFeb.","Cwvu.EneFeb.",FALSE,FALSE,FALSE,1,300,300,FALSE,FALSE,TRUE,TRUE,TRUE}</definedName>
    <definedName name="PTT" localSheetId="0" hidden="1">{#N/A,#N/A,FALSE,"informes"}</definedName>
    <definedName name="PTT" hidden="1">{#N/A,#N/A,FALSE,"informes"}</definedName>
    <definedName name="QEN" localSheetId="0" hidden="1">{#N/A,#N/A,FALSE,"informes"}</definedName>
    <definedName name="QEN" hidden="1">{#N/A,#N/A,FALSE,"informes"}</definedName>
    <definedName name="QQ" localSheetId="0" hidden="1">{#N/A,#N/A,FALSE,"informes"}</definedName>
    <definedName name="QQ" hidden="1">{#N/A,#N/A,FALSE,"informes"}</definedName>
    <definedName name="que" localSheetId="0" hidden="1">{"PAGOS DOLARES",#N/A,FALSE,"informes"}</definedName>
    <definedName name="que" hidden="1">{"PAGOS DOLARES",#N/A,FALSE,"informes"}</definedName>
    <definedName name="RES" localSheetId="0" hidden="1">{#N/A,#N/A,FALSE,"informes"}</definedName>
    <definedName name="RES" hidden="1">{#N/A,#N/A,FALSE,"informes"}</definedName>
    <definedName name="rew" localSheetId="0" hidden="1">{"emca",#N/A,FALSE,"EMCA"}</definedName>
    <definedName name="rew" hidden="1">{"emca",#N/A,FALSE,"EMCA"}</definedName>
    <definedName name="REZ" localSheetId="0" hidden="1">{#N/A,#N/A,FALSE,"informes"}</definedName>
    <definedName name="REZ" hidden="1">{#N/A,#N/A,FALSE,"informes"}</definedName>
    <definedName name="REZAGOENERO" localSheetId="0" hidden="1">{"PAGOS DOLARES",#N/A,FALSE,"informes"}</definedName>
    <definedName name="REZAGOENERO" hidden="1">{"PAGOS DOLARES",#N/A,FALSE,"informes"}</definedName>
    <definedName name="REZAGOMAY" localSheetId="0" hidden="1">{#N/A,#N/A,FALSE,"informes"}</definedName>
    <definedName name="REZAGOMAY" hidden="1">{#N/A,#N/A,FALSE,"informes"}</definedName>
    <definedName name="rhjr" localSheetId="0" hidden="1">{"INGRESOS DOLARES",#N/A,FALSE,"informes"}</definedName>
    <definedName name="rhjr" hidden="1">{"INGRESOS DOLARES",#N/A,FALSE,"informes"}</definedName>
    <definedName name="RIC" localSheetId="0" hidden="1">{#N/A,#N/A,FALSE,"informes"}</definedName>
    <definedName name="RIC" hidden="1">{#N/A,#N/A,FALSE,"informes"}</definedName>
    <definedName name="rr" localSheetId="0" hidden="1">{#N/A,#N/A,FALSE,"informes"}</definedName>
    <definedName name="rr" hidden="1">{#N/A,#N/A,FALSE,"informes"}</definedName>
    <definedName name="rt" localSheetId="0" hidden="1">{"emca",#N/A,FALSE,"EMCA"}</definedName>
    <definedName name="rt" hidden="1">{"emca",#N/A,FALSE,"EMCA"}</definedName>
    <definedName name="Rwvu.ComparEneMar9697." localSheetId="0" hidden="1">'[5]Seguimiento CSF'!$L$1:$N$65536,'[5]Seguimiento CSF'!$R$1:$BU$65536</definedName>
    <definedName name="Rwvu.ComparEneMar9697." hidden="1">'[5]Seguimiento CSF'!$L$1:$N$65536,'[5]Seguimiento CSF'!$R$1:$BU$65536</definedName>
    <definedName name="Rwvu.EneFeb." localSheetId="0" hidden="1">'[5]Seguimiento CSF'!$L$1:$N$65536,'[5]Seguimiento CSF'!$Q$1:$AD$65536</definedName>
    <definedName name="Rwvu.EneFeb." hidden="1">'[5]Seguimiento CSF'!$L$1:$N$65536,'[5]Seguimiento CSF'!$Q$1:$AD$65536</definedName>
    <definedName name="Rwvu.Formato._.Corto." localSheetId="0" hidden="1">'[5]Seguimiento CSF'!$L$1:$N$65536,'[5]Seguimiento CSF'!$R$1:$AD$65536,'[5]Seguimiento CSF'!$AH$1:$AY$65536,'[5]Seguimiento CSF'!$BA$1:$BH$65536,'[5]Seguimiento CSF'!$BJ$1:$BQ$65536,'[5]Seguimiento CSF'!$BS$1:$CF$65536</definedName>
    <definedName name="Rwvu.Formato._.Corto." hidden="1">'[5]Seguimiento CSF'!$L$1:$N$65536,'[5]Seguimiento CSF'!$R$1:$AD$65536,'[5]Seguimiento CSF'!$AH$1:$AY$65536,'[5]Seguimiento CSF'!$BA$1:$BH$65536,'[5]Seguimiento CSF'!$BJ$1:$BQ$65536,'[5]Seguimiento CSF'!$BS$1:$CF$65536</definedName>
    <definedName name="Rwvu.OPEF._.96." localSheetId="0" hidden="1">'[5]Resumen OPEF'!$E$1:$J$65536,'[5]Resumen OPEF'!$M$1:$Q$65536</definedName>
    <definedName name="Rwvu.OPEF._.96." hidden="1">'[5]Resumen OPEF'!$E$1:$J$65536,'[5]Resumen OPEF'!$M$1:$Q$65536</definedName>
    <definedName name="Rwvu.OPEF._.97." localSheetId="0" hidden="1">'[5]Resumen OPEF'!$C$1:$C$65536,'[5]Resumen OPEF'!#REF!,'[5]Resumen OPEF'!$K$1:$Q$65536</definedName>
    <definedName name="Rwvu.OPEF._.97." hidden="1">'[5]Resumen OPEF'!$C$1:$C$65536,'[5]Resumen OPEF'!#REF!,'[5]Resumen OPEF'!$K$1:$Q$65536</definedName>
    <definedName name="sa" localSheetId="0" hidden="1">{"trimestre",#N/A,FALSE,"TRIMESTRE"}</definedName>
    <definedName name="sa" hidden="1">{"trimestre",#N/A,FALSE,"TRIMESTRE"}</definedName>
    <definedName name="san" localSheetId="0" hidden="1">{#N/A,#N/A,FALSE,"informes"}</definedName>
    <definedName name="san" hidden="1">{#N/A,#N/A,FALSE,"informes"}</definedName>
    <definedName name="sd"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sd" hidden="1">{TRUE,TRUE,-2.75,-17.75,483,276.75,FALSE,TRUE,TRUE,TRUE,0,3,15,1,110,11,8,4,TRUE,TRUE,3,TRUE,1,TRUE,75,"Swvu.EneFeb.","ACwvu.EneFeb.",#N/A,FALSE,FALSE,1.24,0.787401575,0.74,0.984251969,1,"","",FALSE,FALSE,FALSE,FALSE,1,#N/A,1,1,#DIV/0!,FALSE,"Rwvu.EneFeb.","Cwvu.EneFeb.",FALSE,FALSE,FALSE,1,300,300,FALSE,FALSE,TRUE,TRUE,TRUE}</definedName>
    <definedName name="sda" localSheetId="0" hidden="1">{"eaab",#N/A,FALSE,"EAAB"}</definedName>
    <definedName name="sda" hidden="1">{"eaab",#N/A,FALSE,"EAAB"}</definedName>
    <definedName name="skghafdn" localSheetId="0" hidden="1">{"PAGOS DOLARES",#N/A,FALSE,"informes"}</definedName>
    <definedName name="skghafdn" hidden="1">{"PAGOS DOLARES",#N/A,FALSE,"informes"}</definedName>
    <definedName name="SOL" localSheetId="0" hidden="1">{#N/A,#N/A,FALSE,"informes"}</definedName>
    <definedName name="SOL" hidden="1">{#N/A,#N/A,FALSE,"informes"}</definedName>
    <definedName name="SS" localSheetId="0" hidden="1">{"trimestre",#N/A,FALSE,"TRIMESTRE";"empresa",#N/A,FALSE,"xEMPRESA";"eaab",#N/A,FALSE,"EAAB";"epma",#N/A,FALSE,"EPMA";"emca",#N/A,FALSE,"EMCA"}</definedName>
    <definedName name="SS" hidden="1">{"trimestre",#N/A,FALSE,"TRIMESTRE";"empresa",#N/A,FALSE,"xEMPRESA";"eaab",#N/A,FALSE,"EAAB";"epma",#N/A,FALSE,"EPMA";"emca",#N/A,FALSE,"EMCA"}</definedName>
    <definedName name="SSDS" localSheetId="0" hidden="1">{#N/A,#N/A,FALSE,"informes"}</definedName>
    <definedName name="SSDS" hidden="1">{#N/A,#N/A,FALSE,"informes"}</definedName>
    <definedName name="SSS" localSheetId="0" hidden="1">[1]Resumen!#REF!</definedName>
    <definedName name="SSS" hidden="1">[1]Resumen!#REF!</definedName>
    <definedName name="TIM" localSheetId="0" hidden="1">{"PAGOS DOLARES",#N/A,FALSE,"informes"}</definedName>
    <definedName name="TIM" hidden="1">{"PAGOS DOLARES",#N/A,FALSE,"informes"}</definedName>
    <definedName name="_xlnm.Print_Titles" localSheetId="1">ANEXO!$1:$1</definedName>
    <definedName name="_xlnm.Print_Titles" localSheetId="0">RESOLUCION!$A:$I,RESOLUCION!$2:$39</definedName>
    <definedName name="tt"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tt" hidden="1">{TRUE,TRUE,-2.75,-17.75,483,276.75,FALSE,TRUE,TRUE,TRUE,0,3,15,1,110,11,8,4,TRUE,TRUE,3,TRUE,1,TRUE,75,"Swvu.EneFeb.","ACwvu.EneFeb.",#N/A,FALSE,FALSE,1.24,0.787401575,0.74,0.984251969,1,"","",FALSE,FALSE,FALSE,FALSE,1,#N/A,1,1,#DIV/0!,FALSE,"Rwvu.EneFeb.","Cwvu.EneFeb.",FALSE,FALSE,FALSE,1,300,300,FALSE,FALSE,TRUE,TRUE,TRUE}</definedName>
    <definedName name="ttt" localSheetId="0" hidden="1">{"INGRESOS DOLARES",#N/A,FALSE,"informes"}</definedName>
    <definedName name="ttt" hidden="1">{"INGRESOS DOLARES",#N/A,FALSE,"informes"}</definedName>
    <definedName name="TTTT" localSheetId="0" hidden="1">{#N/A,#N/A,FALSE,"informes"}</definedName>
    <definedName name="TTTT" hidden="1">{#N/A,#N/A,FALSE,"informes"}</definedName>
    <definedName name="tyhjuopiwhsonjjy" localSheetId="0" hidden="1">{#N/A,#N/A,FALSE,"informes"}</definedName>
    <definedName name="tyhjuopiwhsonjjy" hidden="1">{#N/A,#N/A,FALSE,"informes"}</definedName>
    <definedName name="tyt"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tyt" hidden="1">{TRUE,TRUE,-2.75,-17.75,483,276.75,FALSE,TRUE,TRUE,TRUE,0,3,15,1,110,11,8,4,TRUE,TRUE,3,TRUE,1,TRUE,75,"Swvu.EneFeb.","ACwvu.EneFeb.",#N/A,FALSE,FALSE,1.24,0.787401575,0.74,0.984251969,1,"","",FALSE,FALSE,FALSE,FALSE,1,#N/A,1,1,#DIV/0!,FALSE,"Rwvu.EneFeb.","Cwvu.EneFeb.",FALSE,FALSE,FALSE,1,300,300,FALSE,FALSE,TRUE,TRUE,TRUE}</definedName>
    <definedName name="UN" localSheetId="0" hidden="1">{#N/A,#N/A,FALSE,"informes"}</definedName>
    <definedName name="UN" hidden="1">{#N/A,#N/A,FALSE,"informes"}</definedName>
    <definedName name="usrg" localSheetId="0" hidden="1">{#N/A,#N/A,FALSE,"informes"}</definedName>
    <definedName name="usrg" hidden="1">{#N/A,#N/A,FALSE,"informes"}</definedName>
    <definedName name="uu" localSheetId="0" hidden="1">{"PAGOS DOLARES",#N/A,FALSE,"informes"}</definedName>
    <definedName name="uu" hidden="1">{"PAGOS DOLARES",#N/A,FALSE,"informes"}</definedName>
    <definedName name="uyuy" localSheetId="0" hidden="1">{"PAGOS DOLARES",#N/A,FALSE,"informes"}</definedName>
    <definedName name="uyuy" hidden="1">{"PAGOS DOLARES",#N/A,FALSE,"informes"}</definedName>
    <definedName name="v"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knmryspo" localSheetId="0" hidden="1">{#N/A,#N/A,FALSE,"informes"}</definedName>
    <definedName name="vknmryspo" hidden="1">{#N/A,#N/A,FALSE,"informes"}</definedName>
    <definedName name="VKNRSKNLRSJYÑKLNHJ" localSheetId="0" hidden="1">{"PAGOS DOLARES",#N/A,FALSE,"informes"}</definedName>
    <definedName name="VKNRSKNLRSJYÑKLNHJ" hidden="1">{"PAGOS DOLARES",#N/A,FALSE,"informes"}</definedName>
    <definedName name="wrn.eaab." localSheetId="0" hidden="1">{"eaab",#N/A,FALSE,"EAAB"}</definedName>
    <definedName name="wrn.eaab." hidden="1">{"eaab",#N/A,FALSE,"EAAB"}</definedName>
    <definedName name="wrn.emca." localSheetId="0" hidden="1">{"emca",#N/A,FALSE,"EMCA"}</definedName>
    <definedName name="wrn.emca." hidden="1">{"emca",#N/A,FALSE,"EMCA"}</definedName>
    <definedName name="wrn.epma." localSheetId="0" hidden="1">{"epma",#N/A,FALSE,"EPMA"}</definedName>
    <definedName name="wrn.epma." hidden="1">{"epma",#N/A,FALSE,"EPMA"}</definedName>
    <definedName name="wrn.INGRESOS._.DOLARES." localSheetId="0" hidden="1">{"INGRESOS DOLARES",#N/A,FALSE,"informes"}</definedName>
    <definedName name="wrn.INGRESOS._.DOLARES." hidden="1">{"INGRESOS DOLARES",#N/A,FALSE,"informes"}</definedName>
    <definedName name="wrn.INGRESOS._.PESOS." localSheetId="0" hidden="1">{#N/A,#N/A,FALSE,"informes"}</definedName>
    <definedName name="wrn.INGRESOS._.PESOS." hidden="1">{#N/A,#N/A,FALSE,"informes"}</definedName>
    <definedName name="wrn.PAGOS._.DOLARES." localSheetId="0" hidden="1">{"PAGOS DOLARES",#N/A,FALSE,"informes"}</definedName>
    <definedName name="wrn.PAGOS._.DOLARES." hidden="1">{"PAGOS DOLARES",#N/A,FALSE,"informes"}</definedName>
    <definedName name="wrn.PAGOS._.PESOS." localSheetId="0" hidden="1">{#N/A,#N/A,FALSE,"informes"}</definedName>
    <definedName name="wrn.PAGOS._.PESOS." hidden="1">{#N/A,#N/A,FALSE,"informes"}</definedName>
    <definedName name="wrn.TODOS." localSheetId="0" hidden="1">{"trimestre",#N/A,FALSE,"TRIMESTRE";"empresa",#N/A,FALSE,"xEMPRESA";"eaab",#N/A,FALSE,"EAAB";"epma",#N/A,FALSE,"EPMA";"emca",#N/A,FALSE,"EMCA"}</definedName>
    <definedName name="wrn.TODOS." hidden="1">{"trimestre",#N/A,FALSE,"TRIMESTRE";"empresa",#N/A,FALSE,"xEMPRESA";"eaab",#N/A,FALSE,"EAAB";"epma",#N/A,FALSE,"EPMA";"emca",#N/A,FALSE,"EMCA"}</definedName>
    <definedName name="wrn.trimestre." localSheetId="0" hidden="1">{"trimestre",#N/A,FALSE,"TRIMESTRE"}</definedName>
    <definedName name="wrn.trimestre." hidden="1">{"trimestre",#N/A,FALSE,"TRIMESTRE"}</definedName>
    <definedName name="wrn.xempresa." localSheetId="0" hidden="1">{"empresa",#N/A,FALSE,"xEMPRESA"}</definedName>
    <definedName name="wrn.xempresa." hidden="1">{"empresa",#N/A,FALSE,"xEMPRESA"}</definedName>
    <definedName name="wvu.ComparEneMar9697."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0"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IT" localSheetId="0" hidden="1">{"PAGOS DOLARES",#N/A,FALSE,"informes"}</definedName>
    <definedName name="XIT" hidden="1">{"PAGOS DOLARES",#N/A,FALSE,"informes"}</definedName>
    <definedName name="XXX" localSheetId="0" hidden="1">{"epma",#N/A,FALSE,"EPMA"}</definedName>
    <definedName name="XXX" hidden="1">{"epma",#N/A,FALSE,"EPMA"}</definedName>
    <definedName name="yjwi4ojonpiyjioha" localSheetId="0" hidden="1">{#N/A,#N/A,FALSE,"informes"}</definedName>
    <definedName name="yjwi4ojonpiyjioha" hidden="1">{#N/A,#N/A,FALSE,"informes"}</definedName>
    <definedName name="YU" localSheetId="0" hidden="1">{#N/A,#N/A,FALSE,"informes"}</definedName>
    <definedName name="YU" hidden="1">{#N/A,#N/A,FALSE,"informes"}</definedName>
    <definedName name="YUR" localSheetId="0" hidden="1">{"INGRESOS DOLARES",#N/A,FALSE,"informes"}</definedName>
    <definedName name="YUR" hidden="1">{"INGRESOS DOLARES",#N/A,FALSE,"informes"}</definedName>
    <definedName name="yuy"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yuy" hidden="1">{TRUE,TRUE,-2.75,-17.75,483,276.75,FALSE,TRUE,TRUE,TRUE,0,3,15,1,110,11,8,4,TRUE,TRUE,3,TRUE,1,TRUE,75,"Swvu.EneFeb.","ACwvu.EneFeb.",#N/A,FALSE,FALSE,1.24,0.787401575,0.74,0.984251969,1,"","",FALSE,FALSE,FALSE,FALSE,1,#N/A,1,1,#DIV/0!,FALSE,"Rwvu.EneFeb.","Cwvu.EneFeb.",FALSE,FALSE,FALSE,1,300,300,FALSE,FALSE,TRUE,TRUE,TRUE}</definedName>
    <definedName name="Z_91E95AE5_DCC2_11D0_8DF1_00805F2A002D_.wvu.Cols" localSheetId="0" hidden="1">'[5]Seguimiento CSF'!$L$1:$N$65536,'[5]Seguimiento CSF'!$R$1:$BU$65536</definedName>
    <definedName name="Z_91E95AE5_DCC2_11D0_8DF1_00805F2A002D_.wvu.Cols" hidden="1">'[5]Seguimiento CSF'!$L$1:$N$65536,'[5]Seguimiento CSF'!$R$1:$BU$65536</definedName>
    <definedName name="Z_91E95AE6_DCC2_11D0_8DF1_00805F2A002D_.wvu.Cols" localSheetId="0" hidden="1">'[5]Seguimiento CSF'!$L$1:$N$65536,'[5]Seguimiento CSF'!$Q$1:$AD$65536</definedName>
    <definedName name="Z_91E95AE6_DCC2_11D0_8DF1_00805F2A002D_.wvu.Cols" hidden="1">'[5]Seguimiento CSF'!$L$1:$N$65536,'[5]Seguimiento CSF'!$Q$1:$AD$65536</definedName>
    <definedName name="Z_91E95AE6_DCC2_11D0_8DF1_00805F2A002D_.wvu.Rows" localSheetId="0" hidden="1">'[5]Seguimiento CSF'!#REF!,'[5]Seguimiento CSF'!#REF!</definedName>
    <definedName name="Z_91E95AE6_DCC2_11D0_8DF1_00805F2A002D_.wvu.Rows" hidden="1">'[5]Seguimiento CSF'!#REF!,'[5]Seguimiento CSF'!#REF!</definedName>
    <definedName name="Z_91E95AE7_DCC2_11D0_8DF1_00805F2A002D_.wvu.Cols" localSheetId="0" hidden="1">'[5]Resumen MES OPEF'!$C$1:$C$65536,'[5]Resumen MES OPEF'!$N$1:$N$65536,'[5]Resumen MES OPEF'!$Y$1:$Y$65536,'[5]Resumen MES OPEF'!$AL$1:$AL$65536,'[5]Resumen MES OPEF'!$AV$1:$AV$65536,'[5]Resumen MES OPEF'!$BG$1:$BG$65536,'[5]Resumen MES OPEF'!$BR$1:$BR$65536,'[5]Resumen MES OPEF'!$CC$1:$CC$65536</definedName>
    <definedName name="Z_91E95AE7_DCC2_11D0_8DF1_00805F2A002D_.wvu.Cols" hidden="1">'[5]Resumen MES OPEF'!$C$1:$C$65536,'[5]Resumen MES OPEF'!$N$1:$N$65536,'[5]Resumen MES OPEF'!$Y$1:$Y$65536,'[5]Resumen MES OPEF'!$AL$1:$AL$65536,'[5]Resumen MES OPEF'!$AV$1:$AV$65536,'[5]Resumen MES OPEF'!$BG$1:$BG$65536,'[5]Resumen MES OPEF'!$BR$1:$BR$65536,'[5]Resumen MES OPEF'!$CC$1:$CC$65536</definedName>
    <definedName name="Z_91E95AE8_DCC2_11D0_8DF1_00805F2A002D_.wvu.Cols" localSheetId="0" hidden="1">'[5]Seguimiento CSF'!$L$1:$N$65536,'[5]Seguimiento CSF'!$R$1:$AD$65536,'[5]Seguimiento CSF'!$AY$1:$AY$65536,'[5]Seguimiento CSF'!$BH$1:$BH$65536,'[5]Seguimiento CSF'!$BQ$1:$BQ$65536</definedName>
    <definedName name="Z_91E95AE8_DCC2_11D0_8DF1_00805F2A002D_.wvu.Cols" hidden="1">'[5]Seguimiento CSF'!$L$1:$N$65536,'[5]Seguimiento CSF'!$R$1:$AD$65536,'[5]Seguimiento CSF'!$AY$1:$AY$65536,'[5]Seguimiento CSF'!$BH$1:$BH$65536,'[5]Seguimiento CSF'!$BQ$1:$BQ$65536</definedName>
    <definedName name="Z_91E95AE9_DCC2_11D0_8DF1_00805F2A002D_.wvu.Cols" localSheetId="0" hidden="1">'[5]Seguimiento CSF'!$L$1:$N$65536,'[5]Seguimiento CSF'!$R$1:$AD$65536,'[5]Seguimiento CSF'!$AH$1:$AY$65536,'[5]Seguimiento CSF'!$BA$1:$BH$65536,'[5]Seguimiento CSF'!$BJ$1:$BQ$65536,'[5]Seguimiento CSF'!$BS$1:$CF$65536</definedName>
    <definedName name="Z_91E95AE9_DCC2_11D0_8DF1_00805F2A002D_.wvu.Cols" hidden="1">'[5]Seguimiento CSF'!$L$1:$N$65536,'[5]Seguimiento CSF'!$R$1:$AD$65536,'[5]Seguimiento CSF'!$AH$1:$AY$65536,'[5]Seguimiento CSF'!$BA$1:$BH$65536,'[5]Seguimiento CSF'!$BJ$1:$BQ$65536,'[5]Seguimiento CSF'!$BS$1:$CF$65536</definedName>
    <definedName name="Z_91E95AEB_DCC2_11D0_8DF1_00805F2A002D_.wvu.Cols" localSheetId="0" hidden="1">'[5]Resumen OPEF'!$E$1:$J$65536,'[5]Resumen OPEF'!$M$1:$Q$65536</definedName>
    <definedName name="Z_91E95AEB_DCC2_11D0_8DF1_00805F2A002D_.wvu.Cols" hidden="1">'[5]Resumen OPEF'!$E$1:$J$65536,'[5]Resumen OPEF'!$M$1:$Q$65536</definedName>
    <definedName name="Z_91E95AEC_DCC2_11D0_8DF1_00805F2A002D_.wvu.Cols" localSheetId="0" hidden="1">'[5]Resumen OPEF'!$C$1:$C$65536,'[5]Resumen OPEF'!$E$1:$E$65536,'[5]Resumen OPEF'!$H$1:$I$65536,'[5]Resumen OPEF'!$K$1:$L$65536,'[5]Resumen OPEF'!$O$1:$O$65536</definedName>
    <definedName name="Z_91E95AEC_DCC2_11D0_8DF1_00805F2A002D_.wvu.Cols" hidden="1">'[5]Resumen OPEF'!$C$1:$C$65536,'[5]Resumen OPEF'!$E$1:$E$65536,'[5]Resumen OPEF'!$H$1:$I$65536,'[5]Resumen OPEF'!$K$1:$L$65536,'[5]Resumen OPEF'!$O$1:$O$65536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263" i="132" l="1"/>
  <c r="V263" i="132"/>
  <c r="Q539" i="132" l="1"/>
  <c r="P539" i="132"/>
  <c r="U321" i="132"/>
  <c r="U528" i="132"/>
  <c r="V528" i="132"/>
  <c r="U526" i="132"/>
  <c r="V526" i="132"/>
  <c r="U502" i="132"/>
  <c r="V502" i="132"/>
  <c r="U487" i="132"/>
  <c r="V487" i="132"/>
  <c r="W483" i="132"/>
  <c r="U483" i="132"/>
  <c r="V397" i="132"/>
  <c r="U397" i="132"/>
  <c r="V393" i="132"/>
  <c r="U393" i="132"/>
  <c r="U391" i="132"/>
  <c r="V382" i="132"/>
  <c r="U382" i="132"/>
  <c r="U380" i="132"/>
  <c r="V380" i="132"/>
  <c r="U378" i="132"/>
  <c r="V378" i="132"/>
  <c r="U370" i="132"/>
  <c r="V370" i="132"/>
  <c r="U368" i="132"/>
  <c r="V368" i="132"/>
  <c r="U366" i="132"/>
  <c r="V366" i="132"/>
  <c r="U364" i="132"/>
  <c r="V364" i="132"/>
  <c r="U353" i="132"/>
  <c r="V353" i="132"/>
  <c r="U345" i="132"/>
  <c r="U324" i="132"/>
  <c r="V324" i="132"/>
  <c r="V321" i="132"/>
  <c r="U275" i="132"/>
  <c r="V275" i="132"/>
  <c r="V265" i="132"/>
  <c r="U265" i="132"/>
  <c r="U247" i="132"/>
  <c r="V247" i="132"/>
  <c r="V244" i="132"/>
  <c r="U244" i="132"/>
  <c r="U218" i="132"/>
  <c r="V218" i="132"/>
  <c r="U216" i="132"/>
  <c r="V216" i="132"/>
  <c r="U190" i="132"/>
  <c r="V190" i="132"/>
  <c r="U146" i="132"/>
  <c r="V104" i="132"/>
  <c r="U104" i="132"/>
  <c r="U100" i="132"/>
  <c r="U20" i="132"/>
  <c r="V20" i="132"/>
  <c r="U17" i="132"/>
  <c r="V17" i="132"/>
  <c r="U8" i="132"/>
  <c r="V8" i="132"/>
  <c r="U4" i="132"/>
  <c r="V4" i="132"/>
  <c r="V100" i="132" l="1"/>
  <c r="V146" i="132"/>
  <c r="V345" i="132"/>
  <c r="V391" i="132"/>
  <c r="V483" i="132"/>
  <c r="AL99" i="269" l="1"/>
  <c r="AL109" i="269"/>
  <c r="AL117" i="269"/>
  <c r="AL89" i="269"/>
  <c r="AL92" i="269"/>
  <c r="AL95" i="269"/>
  <c r="AS191" i="269"/>
  <c r="AS190" i="269"/>
  <c r="AS189" i="269"/>
  <c r="AS188" i="269"/>
  <c r="AS187" i="269"/>
  <c r="AR186" i="269"/>
  <c r="AR185" i="269" s="1"/>
  <c r="AQ186" i="269"/>
  <c r="AQ185" i="269" s="1"/>
  <c r="AQ160" i="269"/>
  <c r="AQ159" i="269" s="1"/>
  <c r="AQ169" i="269"/>
  <c r="AQ168" i="269" s="1"/>
  <c r="AQ182" i="269"/>
  <c r="AQ181" i="269" s="1"/>
  <c r="AP186" i="269"/>
  <c r="AO186" i="269"/>
  <c r="AO185" i="269" s="1"/>
  <c r="AN186" i="269"/>
  <c r="AM186" i="269"/>
  <c r="AM185" i="269" s="1"/>
  <c r="AM160" i="269"/>
  <c r="AM159" i="269"/>
  <c r="AM169" i="269"/>
  <c r="AM168" i="269" s="1"/>
  <c r="AM182" i="269"/>
  <c r="AM181" i="269" s="1"/>
  <c r="AL186" i="269"/>
  <c r="AK186" i="269"/>
  <c r="AK185" i="269" s="1"/>
  <c r="AJ186" i="269"/>
  <c r="AJ185" i="269" s="1"/>
  <c r="AI186" i="269"/>
  <c r="AI185" i="269" s="1"/>
  <c r="AI160" i="269"/>
  <c r="AI159" i="269" s="1"/>
  <c r="AI169" i="269"/>
  <c r="AI168" i="269" s="1"/>
  <c r="AI182" i="269"/>
  <c r="AI181" i="269" s="1"/>
  <c r="AH186" i="269"/>
  <c r="AH185" i="269" s="1"/>
  <c r="AG186" i="269"/>
  <c r="AF186" i="269"/>
  <c r="AF185" i="269" s="1"/>
  <c r="AE186" i="269"/>
  <c r="AE185" i="269" s="1"/>
  <c r="AE160" i="269"/>
  <c r="AE159" i="269" s="1"/>
  <c r="AE169" i="269"/>
  <c r="AE168" i="269" s="1"/>
  <c r="AE182" i="269"/>
  <c r="AE181" i="269" s="1"/>
  <c r="AD186" i="269"/>
  <c r="AD185" i="269" s="1"/>
  <c r="AC186" i="269"/>
  <c r="AC185" i="269" s="1"/>
  <c r="AB186" i="269"/>
  <c r="AB185" i="269" s="1"/>
  <c r="AA186" i="269"/>
  <c r="AA185" i="269" s="1"/>
  <c r="AA160" i="269"/>
  <c r="AA159" i="269" s="1"/>
  <c r="AA169" i="269"/>
  <c r="AA168" i="269" s="1"/>
  <c r="AA182" i="269"/>
  <c r="AA181" i="269" s="1"/>
  <c r="Z186" i="269"/>
  <c r="Y186" i="269"/>
  <c r="X186" i="269"/>
  <c r="X185" i="269" s="1"/>
  <c r="W186" i="269"/>
  <c r="W185" i="269" s="1"/>
  <c r="W160" i="269"/>
  <c r="W159" i="269" s="1"/>
  <c r="W169" i="269"/>
  <c r="W168" i="269" s="1"/>
  <c r="W182" i="269"/>
  <c r="W181" i="269" s="1"/>
  <c r="V186" i="269"/>
  <c r="U186" i="269"/>
  <c r="U185" i="269" s="1"/>
  <c r="T186" i="269"/>
  <c r="T185" i="269" s="1"/>
  <c r="S186" i="269"/>
  <c r="S185" i="269" s="1"/>
  <c r="S160" i="269"/>
  <c r="S159" i="269" s="1"/>
  <c r="S169" i="269"/>
  <c r="S168" i="269" s="1"/>
  <c r="S182" i="269"/>
  <c r="S181" i="269" s="1"/>
  <c r="R186" i="269"/>
  <c r="Q186" i="269"/>
  <c r="Q185" i="269" s="1"/>
  <c r="P186" i="269"/>
  <c r="P185" i="269" s="1"/>
  <c r="O186" i="269"/>
  <c r="O185" i="269" s="1"/>
  <c r="O160" i="269"/>
  <c r="O159" i="269" s="1"/>
  <c r="O169" i="269"/>
  <c r="O168" i="269" s="1"/>
  <c r="O182" i="269"/>
  <c r="O181" i="269" s="1"/>
  <c r="N186" i="269"/>
  <c r="M186" i="269"/>
  <c r="M185" i="269" s="1"/>
  <c r="L186" i="269"/>
  <c r="L185" i="269" s="1"/>
  <c r="K186" i="269"/>
  <c r="J186" i="269"/>
  <c r="J185" i="269" s="1"/>
  <c r="AP185" i="269"/>
  <c r="AN185" i="269"/>
  <c r="AL185" i="269"/>
  <c r="AG185" i="269"/>
  <c r="Z185" i="269"/>
  <c r="Y185" i="269"/>
  <c r="V185" i="269"/>
  <c r="R185" i="269"/>
  <c r="N185" i="269"/>
  <c r="AS183" i="269"/>
  <c r="AR182" i="269"/>
  <c r="AR181" i="269" s="1"/>
  <c r="AP182" i="269"/>
  <c r="AP181" i="269" s="1"/>
  <c r="AO182" i="269"/>
  <c r="AO181" i="269" s="1"/>
  <c r="AN182" i="269"/>
  <c r="AN181" i="269" s="1"/>
  <c r="AL182" i="269"/>
  <c r="AK182" i="269"/>
  <c r="AK181" i="269" s="1"/>
  <c r="AJ182" i="269"/>
  <c r="AH182" i="269"/>
  <c r="AH181" i="269" s="1"/>
  <c r="AG182" i="269"/>
  <c r="AG181" i="269" s="1"/>
  <c r="AF182" i="269"/>
  <c r="AF181" i="269" s="1"/>
  <c r="AD182" i="269"/>
  <c r="AD181" i="269" s="1"/>
  <c r="AC182" i="269"/>
  <c r="AC181" i="269" s="1"/>
  <c r="AB182" i="269"/>
  <c r="AB181" i="269" s="1"/>
  <c r="Z182" i="269"/>
  <c r="Z181" i="269" s="1"/>
  <c r="Y182" i="269"/>
  <c r="X182" i="269"/>
  <c r="X181" i="269" s="1"/>
  <c r="V182" i="269"/>
  <c r="V181" i="269" s="1"/>
  <c r="U182" i="269"/>
  <c r="T182" i="269"/>
  <c r="T181" i="269" s="1"/>
  <c r="R182" i="269"/>
  <c r="R181" i="269" s="1"/>
  <c r="Q182" i="269"/>
  <c r="Q181" i="269" s="1"/>
  <c r="P182" i="269"/>
  <c r="P181" i="269" s="1"/>
  <c r="N182" i="269"/>
  <c r="M182" i="269"/>
  <c r="M181" i="269" s="1"/>
  <c r="L182" i="269"/>
  <c r="L181" i="269" s="1"/>
  <c r="K182" i="269"/>
  <c r="K181" i="269" s="1"/>
  <c r="J182" i="269"/>
  <c r="AL181" i="269"/>
  <c r="AJ181" i="269"/>
  <c r="Y181" i="269"/>
  <c r="U181" i="269"/>
  <c r="N181" i="269"/>
  <c r="AS179" i="269"/>
  <c r="AS178" i="269"/>
  <c r="AS177" i="269"/>
  <c r="AS176" i="269"/>
  <c r="AS175" i="269"/>
  <c r="AS174" i="269"/>
  <c r="AS173" i="269"/>
  <c r="AS172" i="269"/>
  <c r="AS171" i="269"/>
  <c r="AS170" i="269"/>
  <c r="AR169" i="269"/>
  <c r="AR168" i="269" s="1"/>
  <c r="AP169" i="269"/>
  <c r="AP168" i="269" s="1"/>
  <c r="AP160" i="269"/>
  <c r="AP159" i="269" s="1"/>
  <c r="AO169" i="269"/>
  <c r="AO168" i="269" s="1"/>
  <c r="AN169" i="269"/>
  <c r="AN168" i="269" s="1"/>
  <c r="AL169" i="269"/>
  <c r="AL168" i="269"/>
  <c r="AL160" i="269"/>
  <c r="AL159" i="269" s="1"/>
  <c r="AK169" i="269"/>
  <c r="AK168" i="269" s="1"/>
  <c r="AJ169" i="269"/>
  <c r="AJ168" i="269" s="1"/>
  <c r="AH169" i="269"/>
  <c r="AH168" i="269" s="1"/>
  <c r="AH160" i="269"/>
  <c r="AH159" i="269" s="1"/>
  <c r="AG169" i="269"/>
  <c r="AG168" i="269" s="1"/>
  <c r="AF169" i="269"/>
  <c r="AF168" i="269" s="1"/>
  <c r="AD169" i="269"/>
  <c r="AD168" i="269" s="1"/>
  <c r="AD160" i="269"/>
  <c r="AD159" i="269" s="1"/>
  <c r="AC169" i="269"/>
  <c r="AC168" i="269" s="1"/>
  <c r="AB169" i="269"/>
  <c r="AB168" i="269" s="1"/>
  <c r="Z169" i="269"/>
  <c r="Z168" i="269" s="1"/>
  <c r="Z160" i="269"/>
  <c r="Z159" i="269" s="1"/>
  <c r="Y169" i="269"/>
  <c r="Y168" i="269" s="1"/>
  <c r="X169" i="269"/>
  <c r="X168" i="269" s="1"/>
  <c r="V169" i="269"/>
  <c r="V168" i="269" s="1"/>
  <c r="V160" i="269"/>
  <c r="V159" i="269" s="1"/>
  <c r="U169" i="269"/>
  <c r="U168" i="269" s="1"/>
  <c r="T169" i="269"/>
  <c r="T168" i="269" s="1"/>
  <c r="R169" i="269"/>
  <c r="R168" i="269" s="1"/>
  <c r="R160" i="269"/>
  <c r="R159" i="269" s="1"/>
  <c r="Q169" i="269"/>
  <c r="Q168" i="269" s="1"/>
  <c r="P169" i="269"/>
  <c r="P168" i="269" s="1"/>
  <c r="N169" i="269"/>
  <c r="N168" i="269" s="1"/>
  <c r="N160" i="269"/>
  <c r="N159" i="269" s="1"/>
  <c r="M169" i="269"/>
  <c r="L169" i="269"/>
  <c r="L168" i="269" s="1"/>
  <c r="K169" i="269"/>
  <c r="K168" i="269" s="1"/>
  <c r="J169" i="269"/>
  <c r="J168" i="269" s="1"/>
  <c r="M168" i="269"/>
  <c r="AS166" i="269"/>
  <c r="AS165" i="269"/>
  <c r="AS164" i="269"/>
  <c r="AS163" i="269"/>
  <c r="AS162" i="269"/>
  <c r="AS161" i="269"/>
  <c r="AR160" i="269"/>
  <c r="AR159" i="269" s="1"/>
  <c r="AO160" i="269"/>
  <c r="AN160" i="269"/>
  <c r="AN159" i="269" s="1"/>
  <c r="AK160" i="269"/>
  <c r="AK159" i="269" s="1"/>
  <c r="AJ160" i="269"/>
  <c r="AJ159" i="269" s="1"/>
  <c r="AG160" i="269"/>
  <c r="AG159" i="269" s="1"/>
  <c r="AF160" i="269"/>
  <c r="AF159" i="269" s="1"/>
  <c r="AC160" i="269"/>
  <c r="AC159" i="269" s="1"/>
  <c r="AB160" i="269"/>
  <c r="AB159" i="269" s="1"/>
  <c r="Y160" i="269"/>
  <c r="Y159" i="269" s="1"/>
  <c r="X160" i="269"/>
  <c r="X159" i="269" s="1"/>
  <c r="U160" i="269"/>
  <c r="U159" i="269" s="1"/>
  <c r="T160" i="269"/>
  <c r="T159" i="269" s="1"/>
  <c r="Q160" i="269"/>
  <c r="Q159" i="269" s="1"/>
  <c r="P160" i="269"/>
  <c r="P159" i="269" s="1"/>
  <c r="M160" i="269"/>
  <c r="M159" i="269" s="1"/>
  <c r="L160" i="269"/>
  <c r="L159" i="269" s="1"/>
  <c r="K160" i="269"/>
  <c r="K159" i="269" s="1"/>
  <c r="J160" i="269"/>
  <c r="AO159" i="269"/>
  <c r="AS154" i="269"/>
  <c r="AS153" i="269"/>
  <c r="AR152" i="269"/>
  <c r="AQ152" i="269"/>
  <c r="AQ147" i="269"/>
  <c r="AP152" i="269"/>
  <c r="AO152" i="269"/>
  <c r="AO147" i="269"/>
  <c r="AN152" i="269"/>
  <c r="AM152" i="269"/>
  <c r="AM147" i="269"/>
  <c r="AL152" i="269"/>
  <c r="AK152" i="269"/>
  <c r="AK147" i="269"/>
  <c r="AJ152" i="269"/>
  <c r="AI152" i="269"/>
  <c r="AI146" i="269" s="1"/>
  <c r="AI147" i="269"/>
  <c r="AH152" i="269"/>
  <c r="AG152" i="269"/>
  <c r="AG147" i="269"/>
  <c r="AF152" i="269"/>
  <c r="AE152" i="269"/>
  <c r="AE147" i="269"/>
  <c r="AD152" i="269"/>
  <c r="AC152" i="269"/>
  <c r="AC147" i="269"/>
  <c r="AB152" i="269"/>
  <c r="AA152" i="269"/>
  <c r="AA146" i="269" s="1"/>
  <c r="AA147" i="269"/>
  <c r="Z152" i="269"/>
  <c r="Y152" i="269"/>
  <c r="Y147" i="269"/>
  <c r="X152" i="269"/>
  <c r="W152" i="269"/>
  <c r="W147" i="269"/>
  <c r="V152" i="269"/>
  <c r="U152" i="269"/>
  <c r="U147" i="269"/>
  <c r="T152" i="269"/>
  <c r="S152" i="269"/>
  <c r="S147" i="269"/>
  <c r="R152" i="269"/>
  <c r="Q152" i="269"/>
  <c r="P152" i="269"/>
  <c r="O152" i="269"/>
  <c r="O147" i="269"/>
  <c r="N152" i="269"/>
  <c r="M152" i="269"/>
  <c r="L152" i="269"/>
  <c r="K152" i="269"/>
  <c r="J152" i="269"/>
  <c r="AS151" i="269"/>
  <c r="AS150" i="269"/>
  <c r="AS148" i="269"/>
  <c r="AS147" i="269" s="1"/>
  <c r="AR147" i="269"/>
  <c r="AR146" i="269" s="1"/>
  <c r="AP147" i="269"/>
  <c r="AN147" i="269"/>
  <c r="AN146" i="269" s="1"/>
  <c r="AL147" i="269"/>
  <c r="AJ147" i="269"/>
  <c r="AJ146" i="269" s="1"/>
  <c r="AH147" i="269"/>
  <c r="AF147" i="269"/>
  <c r="AF146" i="269" s="1"/>
  <c r="AD147" i="269"/>
  <c r="AB147" i="269"/>
  <c r="AB146" i="269" s="1"/>
  <c r="Z147" i="269"/>
  <c r="X147" i="269"/>
  <c r="X146" i="269" s="1"/>
  <c r="V147" i="269"/>
  <c r="T147" i="269"/>
  <c r="T146" i="269" s="1"/>
  <c r="R147" i="269"/>
  <c r="Q147" i="269"/>
  <c r="P147" i="269"/>
  <c r="P146" i="269" s="1"/>
  <c r="N147" i="269"/>
  <c r="N146" i="269" s="1"/>
  <c r="M147" i="269"/>
  <c r="M146" i="269" s="1"/>
  <c r="L147" i="269"/>
  <c r="L146" i="269" s="1"/>
  <c r="K147" i="269"/>
  <c r="J147" i="269"/>
  <c r="J146" i="269" s="1"/>
  <c r="AS145" i="269"/>
  <c r="AS143" i="269"/>
  <c r="AR142" i="269"/>
  <c r="AR141" i="269" s="1"/>
  <c r="AQ142" i="269"/>
  <c r="AQ141" i="269" s="1"/>
  <c r="AP142" i="269"/>
  <c r="AP141" i="269" s="1"/>
  <c r="AO142" i="269"/>
  <c r="AN142" i="269"/>
  <c r="AN141" i="269" s="1"/>
  <c r="AM142" i="269"/>
  <c r="AM141" i="269" s="1"/>
  <c r="AL142" i="269"/>
  <c r="AL141" i="269" s="1"/>
  <c r="AK142" i="269"/>
  <c r="AK141" i="269" s="1"/>
  <c r="AJ142" i="269"/>
  <c r="AJ141" i="269" s="1"/>
  <c r="AI142" i="269"/>
  <c r="AI141" i="269" s="1"/>
  <c r="AH142" i="269"/>
  <c r="AH141" i="269" s="1"/>
  <c r="AG142" i="269"/>
  <c r="AG141" i="269" s="1"/>
  <c r="AF142" i="269"/>
  <c r="AF141" i="269" s="1"/>
  <c r="AE142" i="269"/>
  <c r="AE141" i="269" s="1"/>
  <c r="AD142" i="269"/>
  <c r="AD141" i="269" s="1"/>
  <c r="AC142" i="269"/>
  <c r="AC141" i="269" s="1"/>
  <c r="AB142" i="269"/>
  <c r="AB141" i="269" s="1"/>
  <c r="AA142" i="269"/>
  <c r="AA141" i="269" s="1"/>
  <c r="Z142" i="269"/>
  <c r="Z141" i="269" s="1"/>
  <c r="Y142" i="269"/>
  <c r="Y141" i="269" s="1"/>
  <c r="X142" i="269"/>
  <c r="X141" i="269" s="1"/>
  <c r="W142" i="269"/>
  <c r="W141" i="269" s="1"/>
  <c r="V142" i="269"/>
  <c r="V141" i="269" s="1"/>
  <c r="U142" i="269"/>
  <c r="U141" i="269" s="1"/>
  <c r="T142" i="269"/>
  <c r="T141" i="269" s="1"/>
  <c r="S142" i="269"/>
  <c r="S141" i="269" s="1"/>
  <c r="R142" i="269"/>
  <c r="R141" i="269" s="1"/>
  <c r="Q142" i="269"/>
  <c r="Q141" i="269" s="1"/>
  <c r="P142" i="269"/>
  <c r="P141" i="269" s="1"/>
  <c r="O142" i="269"/>
  <c r="O141" i="269" s="1"/>
  <c r="N142" i="269"/>
  <c r="N141" i="269" s="1"/>
  <c r="M142" i="269"/>
  <c r="M141" i="269" s="1"/>
  <c r="L142" i="269"/>
  <c r="L141" i="269" s="1"/>
  <c r="K142" i="269"/>
  <c r="K141" i="269" s="1"/>
  <c r="J142" i="269"/>
  <c r="AO141" i="269"/>
  <c r="AS140" i="269"/>
  <c r="AS139" i="269"/>
  <c r="AR138" i="269"/>
  <c r="AQ138" i="269"/>
  <c r="AP138" i="269"/>
  <c r="AP126" i="269"/>
  <c r="AP129" i="269"/>
  <c r="AP128" i="269" s="1"/>
  <c r="AP132" i="269"/>
  <c r="AP131" i="269" s="1"/>
  <c r="AO138" i="269"/>
  <c r="AN138" i="269"/>
  <c r="AM138" i="269"/>
  <c r="AL138" i="269"/>
  <c r="AL126" i="269"/>
  <c r="AL129" i="269"/>
  <c r="AL128" i="269" s="1"/>
  <c r="AL132" i="269"/>
  <c r="AL131" i="269" s="1"/>
  <c r="AK138" i="269"/>
  <c r="AJ138" i="269"/>
  <c r="AI138" i="269"/>
  <c r="AH138" i="269"/>
  <c r="AH126" i="269"/>
  <c r="AH129" i="269"/>
  <c r="AH128" i="269" s="1"/>
  <c r="AH132" i="269"/>
  <c r="AH131" i="269" s="1"/>
  <c r="AG138" i="269"/>
  <c r="AF138" i="269"/>
  <c r="AE138" i="269"/>
  <c r="AD138" i="269"/>
  <c r="AD126" i="269"/>
  <c r="AD129" i="269"/>
  <c r="AD128" i="269" s="1"/>
  <c r="AD132" i="269"/>
  <c r="AD131" i="269" s="1"/>
  <c r="AD99" i="269"/>
  <c r="AD109" i="269"/>
  <c r="AD117" i="269"/>
  <c r="AD89" i="269"/>
  <c r="AD92" i="269"/>
  <c r="AD95" i="269"/>
  <c r="AC138" i="269"/>
  <c r="AB138" i="269"/>
  <c r="AA138" i="269"/>
  <c r="Z138" i="269"/>
  <c r="Z126" i="269"/>
  <c r="Z129" i="269"/>
  <c r="Z128" i="269" s="1"/>
  <c r="Z132" i="269"/>
  <c r="Z131" i="269" s="1"/>
  <c r="Y138" i="269"/>
  <c r="X138" i="269"/>
  <c r="W138" i="269"/>
  <c r="V138" i="269"/>
  <c r="V126" i="269"/>
  <c r="V129" i="269"/>
  <c r="V128" i="269" s="1"/>
  <c r="V132" i="269"/>
  <c r="V131" i="269" s="1"/>
  <c r="V99" i="269"/>
  <c r="V109" i="269"/>
  <c r="V117" i="269"/>
  <c r="V89" i="269"/>
  <c r="V92" i="269"/>
  <c r="V95" i="269"/>
  <c r="U138" i="269"/>
  <c r="T138" i="269"/>
  <c r="S138" i="269"/>
  <c r="R138" i="269"/>
  <c r="R126" i="269"/>
  <c r="R129" i="269"/>
  <c r="R128" i="269" s="1"/>
  <c r="R132" i="269"/>
  <c r="R131" i="269" s="1"/>
  <c r="Q138" i="269"/>
  <c r="P138" i="269"/>
  <c r="O138" i="269"/>
  <c r="N138" i="269"/>
  <c r="N126" i="269"/>
  <c r="N129" i="269"/>
  <c r="N128" i="269" s="1"/>
  <c r="N132" i="269"/>
  <c r="N131" i="269" s="1"/>
  <c r="N99" i="269"/>
  <c r="N109" i="269"/>
  <c r="N117" i="269"/>
  <c r="N89" i="269"/>
  <c r="N92" i="269"/>
  <c r="N95" i="269"/>
  <c r="M138" i="269"/>
  <c r="L138" i="269"/>
  <c r="K138" i="269"/>
  <c r="J138" i="269"/>
  <c r="AS137" i="269"/>
  <c r="AS136" i="269"/>
  <c r="AS135" i="269"/>
  <c r="AS134" i="269"/>
  <c r="AS133" i="269"/>
  <c r="AR132" i="269"/>
  <c r="AR131" i="269" s="1"/>
  <c r="AQ132" i="269"/>
  <c r="AQ131" i="269" s="1"/>
  <c r="AO132" i="269"/>
  <c r="AO131" i="269" s="1"/>
  <c r="AN132" i="269"/>
  <c r="AN131" i="269" s="1"/>
  <c r="AM132" i="269"/>
  <c r="AM131" i="269" s="1"/>
  <c r="AK132" i="269"/>
  <c r="AK131" i="269" s="1"/>
  <c r="AJ132" i="269"/>
  <c r="AJ131" i="269" s="1"/>
  <c r="AI132" i="269"/>
  <c r="AI131" i="269" s="1"/>
  <c r="AG132" i="269"/>
  <c r="AG131" i="269" s="1"/>
  <c r="AF132" i="269"/>
  <c r="AF131" i="269" s="1"/>
  <c r="AE132" i="269"/>
  <c r="AC132" i="269"/>
  <c r="AC131" i="269" s="1"/>
  <c r="AB132" i="269"/>
  <c r="AB131" i="269" s="1"/>
  <c r="AA132" i="269"/>
  <c r="AA131" i="269" s="1"/>
  <c r="Y132" i="269"/>
  <c r="X132" i="269"/>
  <c r="X131" i="269" s="1"/>
  <c r="W132" i="269"/>
  <c r="W131" i="269" s="1"/>
  <c r="U132" i="269"/>
  <c r="U131" i="269" s="1"/>
  <c r="T132" i="269"/>
  <c r="S132" i="269"/>
  <c r="S131" i="269" s="1"/>
  <c r="Q132" i="269"/>
  <c r="Q131" i="269" s="1"/>
  <c r="P132" i="269"/>
  <c r="P131" i="269" s="1"/>
  <c r="O132" i="269"/>
  <c r="O131" i="269" s="1"/>
  <c r="M132" i="269"/>
  <c r="M131" i="269" s="1"/>
  <c r="L132" i="269"/>
  <c r="L131" i="269" s="1"/>
  <c r="K132" i="269"/>
  <c r="J132" i="269"/>
  <c r="J131" i="269" s="1"/>
  <c r="AQ126" i="269"/>
  <c r="AQ129" i="269"/>
  <c r="AQ128" i="269" s="1"/>
  <c r="AM126" i="269"/>
  <c r="AM129" i="269"/>
  <c r="AM128" i="269" s="1"/>
  <c r="AI126" i="269"/>
  <c r="AI129" i="269"/>
  <c r="AI128" i="269" s="1"/>
  <c r="AE131" i="269"/>
  <c r="AE126" i="269"/>
  <c r="AE129" i="269"/>
  <c r="AE128" i="269"/>
  <c r="AE125" i="269"/>
  <c r="AA126" i="269"/>
  <c r="AA129" i="269"/>
  <c r="AA128" i="269" s="1"/>
  <c r="Y131" i="269"/>
  <c r="W126" i="269"/>
  <c r="W129" i="269"/>
  <c r="W128" i="269" s="1"/>
  <c r="T131" i="269"/>
  <c r="S126" i="269"/>
  <c r="S129" i="269"/>
  <c r="S128" i="269" s="1"/>
  <c r="O126" i="269"/>
  <c r="O129" i="269"/>
  <c r="O128" i="269" s="1"/>
  <c r="AS130" i="269"/>
  <c r="AR129" i="269"/>
  <c r="AR128" i="269" s="1"/>
  <c r="AR126" i="269"/>
  <c r="AO129" i="269"/>
  <c r="AN129" i="269"/>
  <c r="AN128" i="269" s="1"/>
  <c r="AN126" i="269"/>
  <c r="AK129" i="269"/>
  <c r="AK128" i="269" s="1"/>
  <c r="AJ129" i="269"/>
  <c r="AJ128" i="269" s="1"/>
  <c r="AJ126" i="269"/>
  <c r="AG129" i="269"/>
  <c r="AG128" i="269" s="1"/>
  <c r="AF129" i="269"/>
  <c r="AF128" i="269" s="1"/>
  <c r="AF126" i="269"/>
  <c r="AC129" i="269"/>
  <c r="AB129" i="269"/>
  <c r="AB128" i="269"/>
  <c r="AB126" i="269"/>
  <c r="Y129" i="269"/>
  <c r="Y128" i="269" s="1"/>
  <c r="X129" i="269"/>
  <c r="X128" i="269" s="1"/>
  <c r="X126" i="269"/>
  <c r="U129" i="269"/>
  <c r="U128" i="269" s="1"/>
  <c r="T129" i="269"/>
  <c r="T128" i="269" s="1"/>
  <c r="T126" i="269"/>
  <c r="Q129" i="269"/>
  <c r="Q128" i="269" s="1"/>
  <c r="P129" i="269"/>
  <c r="P128" i="269" s="1"/>
  <c r="P126" i="269"/>
  <c r="M129" i="269"/>
  <c r="M128" i="269" s="1"/>
  <c r="L129" i="269"/>
  <c r="L128" i="269"/>
  <c r="L126" i="269"/>
  <c r="K129" i="269"/>
  <c r="J129" i="269"/>
  <c r="AO128" i="269"/>
  <c r="AC128" i="269"/>
  <c r="K128" i="269"/>
  <c r="J128" i="269"/>
  <c r="AS127" i="269"/>
  <c r="AO126" i="269"/>
  <c r="AK126" i="269"/>
  <c r="AG126" i="269"/>
  <c r="AC126" i="269"/>
  <c r="Y126" i="269"/>
  <c r="U126" i="269"/>
  <c r="Q126" i="269"/>
  <c r="M126" i="269"/>
  <c r="J126" i="269"/>
  <c r="K126" i="269"/>
  <c r="AS124" i="269"/>
  <c r="AS123" i="269"/>
  <c r="AS122" i="269"/>
  <c r="AS121" i="269"/>
  <c r="AS120" i="269"/>
  <c r="AS119" i="269"/>
  <c r="AR118" i="269"/>
  <c r="AR117" i="269" s="1"/>
  <c r="AQ118" i="269"/>
  <c r="AQ117" i="269" s="1"/>
  <c r="AP118" i="269"/>
  <c r="AO118" i="269"/>
  <c r="AN118" i="269"/>
  <c r="AM118" i="269"/>
  <c r="AL118" i="269"/>
  <c r="AK118" i="269"/>
  <c r="AJ118" i="269"/>
  <c r="AI118" i="269"/>
  <c r="AH118" i="269"/>
  <c r="AG118" i="269"/>
  <c r="AF118" i="269"/>
  <c r="AE118" i="269"/>
  <c r="AD118" i="269"/>
  <c r="AC118" i="269"/>
  <c r="AB118" i="269"/>
  <c r="AA118" i="269"/>
  <c r="Z118" i="269"/>
  <c r="Y118" i="269"/>
  <c r="X118" i="269"/>
  <c r="W118" i="269"/>
  <c r="V118" i="269"/>
  <c r="U118" i="269"/>
  <c r="T118" i="269"/>
  <c r="S118" i="269"/>
  <c r="R118" i="269"/>
  <c r="Q118" i="269"/>
  <c r="P118" i="269"/>
  <c r="O118" i="269"/>
  <c r="N118" i="269"/>
  <c r="M118" i="269"/>
  <c r="L118" i="269"/>
  <c r="K118" i="269"/>
  <c r="J118" i="269"/>
  <c r="AP117" i="269"/>
  <c r="AO117" i="269"/>
  <c r="AN117" i="269"/>
  <c r="AM117" i="269"/>
  <c r="AK117" i="269"/>
  <c r="AJ117" i="269"/>
  <c r="AI117" i="269"/>
  <c r="AH117" i="269"/>
  <c r="AG117" i="269"/>
  <c r="AF117" i="269"/>
  <c r="AE117" i="269"/>
  <c r="AC117" i="269"/>
  <c r="AB117" i="269"/>
  <c r="AA117" i="269"/>
  <c r="Z117" i="269"/>
  <c r="Y117" i="269"/>
  <c r="X117" i="269"/>
  <c r="W117" i="269"/>
  <c r="U117" i="269"/>
  <c r="T117" i="269"/>
  <c r="S117" i="269"/>
  <c r="R117" i="269"/>
  <c r="Q117" i="269"/>
  <c r="P117" i="269"/>
  <c r="O117" i="269"/>
  <c r="M117" i="269"/>
  <c r="L117" i="269"/>
  <c r="K117" i="269"/>
  <c r="J117" i="269"/>
  <c r="J98" i="269" s="1"/>
  <c r="AS116" i="269"/>
  <c r="AS115" i="269"/>
  <c r="AS114" i="269"/>
  <c r="AS113" i="269"/>
  <c r="AS112" i="269"/>
  <c r="AS111" i="269"/>
  <c r="AS110" i="269"/>
  <c r="AR109" i="269"/>
  <c r="AQ109" i="269"/>
  <c r="AP109" i="269"/>
  <c r="AP99" i="269"/>
  <c r="AP89" i="269"/>
  <c r="AP92" i="269"/>
  <c r="AP95" i="269"/>
  <c r="AO109" i="269"/>
  <c r="AN109" i="269"/>
  <c r="AM109" i="269"/>
  <c r="AK109" i="269"/>
  <c r="AJ109" i="269"/>
  <c r="AI109" i="269"/>
  <c r="AH109" i="269"/>
  <c r="AH99" i="269"/>
  <c r="AH89" i="269"/>
  <c r="AH92" i="269"/>
  <c r="AH95" i="269"/>
  <c r="AG109" i="269"/>
  <c r="AF109" i="269"/>
  <c r="AE109" i="269"/>
  <c r="AC109" i="269"/>
  <c r="AB109" i="269"/>
  <c r="AA109" i="269"/>
  <c r="Z109" i="269"/>
  <c r="Z99" i="269"/>
  <c r="Z89" i="269"/>
  <c r="Z92" i="269"/>
  <c r="Z95" i="269"/>
  <c r="Y109" i="269"/>
  <c r="X109" i="269"/>
  <c r="W109" i="269"/>
  <c r="U109" i="269"/>
  <c r="T109" i="269"/>
  <c r="S109" i="269"/>
  <c r="R109" i="269"/>
  <c r="R99" i="269"/>
  <c r="R89" i="269"/>
  <c r="R92" i="269"/>
  <c r="R95" i="269"/>
  <c r="Q109" i="269"/>
  <c r="P109" i="269"/>
  <c r="O109" i="269"/>
  <c r="M109" i="269"/>
  <c r="L109" i="269"/>
  <c r="K109" i="269"/>
  <c r="J109" i="269"/>
  <c r="AS108" i="269"/>
  <c r="AS107" i="269"/>
  <c r="AS106" i="269"/>
  <c r="AS105" i="269"/>
  <c r="AS104" i="269"/>
  <c r="AS103" i="269"/>
  <c r="AS102" i="269"/>
  <c r="AS101" i="269"/>
  <c r="AS100" i="269"/>
  <c r="AR99" i="269"/>
  <c r="AQ99" i="269"/>
  <c r="AO99" i="269"/>
  <c r="AN99" i="269"/>
  <c r="AM99" i="269"/>
  <c r="AK99" i="269"/>
  <c r="AJ99" i="269"/>
  <c r="AI99" i="269"/>
  <c r="AG99" i="269"/>
  <c r="AG98" i="269" s="1"/>
  <c r="AF99" i="269"/>
  <c r="AE99" i="269"/>
  <c r="AC99" i="269"/>
  <c r="AB99" i="269"/>
  <c r="AB98" i="269" s="1"/>
  <c r="AA99" i="269"/>
  <c r="AA98" i="269" s="1"/>
  <c r="Y99" i="269"/>
  <c r="X99" i="269"/>
  <c r="W99" i="269"/>
  <c r="U99" i="269"/>
  <c r="T99" i="269"/>
  <c r="S99" i="269"/>
  <c r="Q99" i="269"/>
  <c r="P99" i="269"/>
  <c r="P98" i="269" s="1"/>
  <c r="O99" i="269"/>
  <c r="M99" i="269"/>
  <c r="L99" i="269"/>
  <c r="L98" i="269" s="1"/>
  <c r="K99" i="269"/>
  <c r="J99" i="269"/>
  <c r="X98" i="269"/>
  <c r="AS97" i="269"/>
  <c r="AS96" i="269"/>
  <c r="AR95" i="269"/>
  <c r="AQ95" i="269"/>
  <c r="AO95" i="269"/>
  <c r="AN95" i="269"/>
  <c r="AM95" i="269"/>
  <c r="AK95" i="269"/>
  <c r="AJ95" i="269"/>
  <c r="AI95" i="269"/>
  <c r="AG95" i="269"/>
  <c r="AF95" i="269"/>
  <c r="AE95" i="269"/>
  <c r="AC95" i="269"/>
  <c r="AB95" i="269"/>
  <c r="AA95" i="269"/>
  <c r="Y95" i="269"/>
  <c r="X95" i="269"/>
  <c r="W95" i="269"/>
  <c r="U95" i="269"/>
  <c r="T95" i="269"/>
  <c r="S95" i="269"/>
  <c r="Q95" i="269"/>
  <c r="P95" i="269"/>
  <c r="O95" i="269"/>
  <c r="M95" i="269"/>
  <c r="J95" i="269"/>
  <c r="K95" i="269"/>
  <c r="L95" i="269"/>
  <c r="AS94" i="269"/>
  <c r="AS93" i="269"/>
  <c r="AR92" i="269"/>
  <c r="AR89" i="269"/>
  <c r="AQ92" i="269"/>
  <c r="AQ89" i="269"/>
  <c r="AO92" i="269"/>
  <c r="AN92" i="269"/>
  <c r="AN89" i="269"/>
  <c r="AM92" i="269"/>
  <c r="AM89" i="269"/>
  <c r="AK92" i="269"/>
  <c r="AJ92" i="269"/>
  <c r="AJ89" i="269"/>
  <c r="AI92" i="269"/>
  <c r="AI89" i="269"/>
  <c r="AG92" i="269"/>
  <c r="AF92" i="269"/>
  <c r="AF89" i="269"/>
  <c r="AE92" i="269"/>
  <c r="AE89" i="269"/>
  <c r="AC92" i="269"/>
  <c r="AB92" i="269"/>
  <c r="AB89" i="269"/>
  <c r="AA92" i="269"/>
  <c r="AA89" i="269"/>
  <c r="Y92" i="269"/>
  <c r="X92" i="269"/>
  <c r="X89" i="269"/>
  <c r="W92" i="269"/>
  <c r="W89" i="269"/>
  <c r="U92" i="269"/>
  <c r="T92" i="269"/>
  <c r="T89" i="269"/>
  <c r="S92" i="269"/>
  <c r="S89" i="269"/>
  <c r="Q92" i="269"/>
  <c r="P92" i="269"/>
  <c r="P89" i="269"/>
  <c r="O92" i="269"/>
  <c r="O89" i="269"/>
  <c r="M92" i="269"/>
  <c r="L92" i="269"/>
  <c r="L89" i="269"/>
  <c r="K92" i="269"/>
  <c r="J92" i="269"/>
  <c r="J88" i="269" s="1"/>
  <c r="AS91" i="269"/>
  <c r="AS90" i="269"/>
  <c r="AO89" i="269"/>
  <c r="AK89" i="269"/>
  <c r="AG89" i="269"/>
  <c r="AC89" i="269"/>
  <c r="Y89" i="269"/>
  <c r="U89" i="269"/>
  <c r="Q89" i="269"/>
  <c r="M89" i="269"/>
  <c r="J89" i="269"/>
  <c r="K89" i="269"/>
  <c r="AQ83" i="269"/>
  <c r="AQ82" i="269" s="1"/>
  <c r="AP83" i="269"/>
  <c r="AP82" i="269" s="1"/>
  <c r="AO83" i="269"/>
  <c r="AO82" i="269" s="1"/>
  <c r="AN83" i="269"/>
  <c r="AN82" i="269" s="1"/>
  <c r="AM83" i="269"/>
  <c r="AM82" i="269" s="1"/>
  <c r="AL83" i="269"/>
  <c r="AL82" i="269" s="1"/>
  <c r="AK83" i="269"/>
  <c r="AJ83" i="269"/>
  <c r="AI83" i="269"/>
  <c r="AI82" i="269" s="1"/>
  <c r="AH83" i="269"/>
  <c r="AG83" i="269"/>
  <c r="AG82" i="269" s="1"/>
  <c r="AF83" i="269"/>
  <c r="AF82" i="269" s="1"/>
  <c r="AE83" i="269"/>
  <c r="AE82" i="269" s="1"/>
  <c r="AD83" i="269"/>
  <c r="AD82" i="269" s="1"/>
  <c r="AC83" i="269"/>
  <c r="AC82" i="269" s="1"/>
  <c r="AB83" i="269"/>
  <c r="AB82" i="269" s="1"/>
  <c r="AA83" i="269"/>
  <c r="AA82" i="269" s="1"/>
  <c r="Z83" i="269"/>
  <c r="Z82" i="269" s="1"/>
  <c r="Y83" i="269"/>
  <c r="Y82" i="269" s="1"/>
  <c r="X83" i="269"/>
  <c r="X82" i="269" s="1"/>
  <c r="W83" i="269"/>
  <c r="W82" i="269" s="1"/>
  <c r="V83" i="269"/>
  <c r="V82" i="269" s="1"/>
  <c r="U83" i="269"/>
  <c r="U82" i="269" s="1"/>
  <c r="T83" i="269"/>
  <c r="S83" i="269"/>
  <c r="S82" i="269" s="1"/>
  <c r="R83" i="269"/>
  <c r="R82" i="269" s="1"/>
  <c r="Q83" i="269"/>
  <c r="Q82" i="269" s="1"/>
  <c r="P83" i="269"/>
  <c r="P82" i="269" s="1"/>
  <c r="O83" i="269"/>
  <c r="O82" i="269" s="1"/>
  <c r="N83" i="269"/>
  <c r="N82" i="269" s="1"/>
  <c r="M83" i="269"/>
  <c r="M82" i="269" s="1"/>
  <c r="L83" i="269"/>
  <c r="L82" i="269" s="1"/>
  <c r="K83" i="269"/>
  <c r="K82" i="269" s="1"/>
  <c r="J83" i="269"/>
  <c r="J82" i="269" s="1"/>
  <c r="AK82" i="269"/>
  <c r="AJ82" i="269"/>
  <c r="AH82" i="269"/>
  <c r="T82" i="269"/>
  <c r="AS80" i="269"/>
  <c r="AS79" i="269"/>
  <c r="AR79" i="269"/>
  <c r="AQ79" i="269"/>
  <c r="AP79" i="269"/>
  <c r="AO79" i="269"/>
  <c r="AN79" i="269"/>
  <c r="AM79" i="269"/>
  <c r="AL79" i="269"/>
  <c r="AK79" i="269"/>
  <c r="AJ79" i="269"/>
  <c r="AI79" i="269"/>
  <c r="AH79" i="269"/>
  <c r="AG79" i="269"/>
  <c r="AF79" i="269"/>
  <c r="AE79" i="269"/>
  <c r="AD79" i="269"/>
  <c r="AC79" i="269"/>
  <c r="AB79" i="269"/>
  <c r="AA79" i="269"/>
  <c r="Z79" i="269"/>
  <c r="Y79" i="269"/>
  <c r="X79" i="269"/>
  <c r="W79" i="269"/>
  <c r="V79" i="269"/>
  <c r="U79" i="269"/>
  <c r="T79" i="269"/>
  <c r="S79" i="269"/>
  <c r="R79" i="269"/>
  <c r="Q79" i="269"/>
  <c r="P79" i="269"/>
  <c r="O79" i="269"/>
  <c r="N79" i="269"/>
  <c r="M79" i="269"/>
  <c r="L79" i="269"/>
  <c r="K79" i="269"/>
  <c r="J79" i="269"/>
  <c r="AS78" i="269"/>
  <c r="AS77" i="269"/>
  <c r="AS76" i="269"/>
  <c r="AS75" i="269"/>
  <c r="AS74" i="269"/>
  <c r="AS73" i="269"/>
  <c r="AS72" i="269"/>
  <c r="AS71" i="269"/>
  <c r="AS70" i="269"/>
  <c r="AS69" i="269"/>
  <c r="AS68" i="269"/>
  <c r="AS67" i="269"/>
  <c r="AR66" i="269"/>
  <c r="AQ66" i="269"/>
  <c r="AP66" i="269"/>
  <c r="AO66" i="269"/>
  <c r="AN66" i="269"/>
  <c r="AM66" i="269"/>
  <c r="AL66" i="269"/>
  <c r="AK66" i="269"/>
  <c r="AJ66" i="269"/>
  <c r="AI66" i="269"/>
  <c r="AH66" i="269"/>
  <c r="AG66" i="269"/>
  <c r="AF66" i="269"/>
  <c r="AE66" i="269"/>
  <c r="AD66" i="269"/>
  <c r="AC66" i="269"/>
  <c r="AB66" i="269"/>
  <c r="AA66" i="269"/>
  <c r="Z66" i="269"/>
  <c r="Y66" i="269"/>
  <c r="X66" i="269"/>
  <c r="W66" i="269"/>
  <c r="V66" i="269"/>
  <c r="U66" i="269"/>
  <c r="T66" i="269"/>
  <c r="S66" i="269"/>
  <c r="R66" i="269"/>
  <c r="Q66" i="269"/>
  <c r="P66" i="269"/>
  <c r="O66" i="269"/>
  <c r="N66" i="269"/>
  <c r="M66" i="269"/>
  <c r="L66" i="269"/>
  <c r="K66" i="269"/>
  <c r="J66" i="269"/>
  <c r="AS65" i="269"/>
  <c r="AS64" i="269"/>
  <c r="AS63" i="269"/>
  <c r="AS62" i="269"/>
  <c r="AS61" i="269"/>
  <c r="AR60" i="269"/>
  <c r="AQ60" i="269"/>
  <c r="AP60" i="269"/>
  <c r="AO60" i="269"/>
  <c r="AN60" i="269"/>
  <c r="AM60" i="269"/>
  <c r="AL60" i="269"/>
  <c r="AK60" i="269"/>
  <c r="AJ60" i="269"/>
  <c r="AI60" i="269"/>
  <c r="AH60" i="269"/>
  <c r="AG60" i="269"/>
  <c r="AF60" i="269"/>
  <c r="AE60" i="269"/>
  <c r="AD60" i="269"/>
  <c r="AC60" i="269"/>
  <c r="AB60" i="269"/>
  <c r="AA60" i="269"/>
  <c r="Z60" i="269"/>
  <c r="Y60" i="269"/>
  <c r="X60" i="269"/>
  <c r="W60" i="269"/>
  <c r="V60" i="269"/>
  <c r="U60" i="269"/>
  <c r="T60" i="269"/>
  <c r="S60" i="269"/>
  <c r="R60" i="269"/>
  <c r="Q60" i="269"/>
  <c r="P60" i="269"/>
  <c r="O60" i="269"/>
  <c r="N60" i="269"/>
  <c r="M60" i="269"/>
  <c r="L60" i="269"/>
  <c r="K60" i="269"/>
  <c r="J60" i="269"/>
  <c r="AS58" i="269"/>
  <c r="AS57" i="269"/>
  <c r="AS56" i="269" s="1"/>
  <c r="AR56" i="269"/>
  <c r="AQ56" i="269"/>
  <c r="AP56" i="269"/>
  <c r="AO56" i="269"/>
  <c r="AN56" i="269"/>
  <c r="AM56" i="269"/>
  <c r="AL56" i="269"/>
  <c r="AK56" i="269"/>
  <c r="AK46" i="269" s="1"/>
  <c r="AJ56" i="269"/>
  <c r="AI56" i="269"/>
  <c r="AH56" i="269"/>
  <c r="AG56" i="269"/>
  <c r="AG46" i="269" s="1"/>
  <c r="AF56" i="269"/>
  <c r="AE56" i="269"/>
  <c r="AD56" i="269"/>
  <c r="AC56" i="269"/>
  <c r="AB56" i="269"/>
  <c r="AA56" i="269"/>
  <c r="Z56" i="269"/>
  <c r="Y56" i="269"/>
  <c r="Y46" i="269" s="1"/>
  <c r="X56" i="269"/>
  <c r="W56" i="269"/>
  <c r="V56" i="269"/>
  <c r="U56" i="269"/>
  <c r="U46" i="269" s="1"/>
  <c r="T56" i="269"/>
  <c r="S56" i="269"/>
  <c r="R56" i="269"/>
  <c r="Q56" i="269"/>
  <c r="Q46" i="269" s="1"/>
  <c r="P56" i="269"/>
  <c r="O56" i="269"/>
  <c r="N56" i="269"/>
  <c r="M56" i="269"/>
  <c r="M46" i="269" s="1"/>
  <c r="L56" i="269"/>
  <c r="K56" i="269"/>
  <c r="J56" i="269"/>
  <c r="AS55" i="269"/>
  <c r="AS54" i="269"/>
  <c r="AS53" i="269"/>
  <c r="AS52" i="269"/>
  <c r="AS51" i="269"/>
  <c r="AS50" i="269"/>
  <c r="AS49" i="269"/>
  <c r="AS48" i="269"/>
  <c r="AR47" i="269"/>
  <c r="AQ47" i="269"/>
  <c r="AP47" i="269"/>
  <c r="AP46" i="269" s="1"/>
  <c r="AO47" i="269"/>
  <c r="AN47" i="269"/>
  <c r="AM47" i="269"/>
  <c r="AL47" i="269"/>
  <c r="AL46" i="269" s="1"/>
  <c r="AL45" i="269" s="1"/>
  <c r="AL43" i="269" s="1"/>
  <c r="AK47" i="269"/>
  <c r="AJ47" i="269"/>
  <c r="AI47" i="269"/>
  <c r="AH47" i="269"/>
  <c r="AH46" i="269" s="1"/>
  <c r="AG47" i="269"/>
  <c r="AF47" i="269"/>
  <c r="AE47" i="269"/>
  <c r="AD47" i="269"/>
  <c r="AD46" i="269" s="1"/>
  <c r="AD45" i="269" s="1"/>
  <c r="AD43" i="269" s="1"/>
  <c r="AC47" i="269"/>
  <c r="AB47" i="269"/>
  <c r="AA47" i="269"/>
  <c r="Z47" i="269"/>
  <c r="Z46" i="269" s="1"/>
  <c r="Z45" i="269" s="1"/>
  <c r="Z43" i="269" s="1"/>
  <c r="Y47" i="269"/>
  <c r="X47" i="269"/>
  <c r="W47" i="269"/>
  <c r="V47" i="269"/>
  <c r="V46" i="269" s="1"/>
  <c r="V45" i="269" s="1"/>
  <c r="V43" i="269" s="1"/>
  <c r="U47" i="269"/>
  <c r="T47" i="269"/>
  <c r="S47" i="269"/>
  <c r="R47" i="269"/>
  <c r="R46" i="269" s="1"/>
  <c r="R45" i="269" s="1"/>
  <c r="R43" i="269" s="1"/>
  <c r="Q47" i="269"/>
  <c r="P47" i="269"/>
  <c r="O47" i="269"/>
  <c r="N47" i="269"/>
  <c r="N46" i="269" s="1"/>
  <c r="N45" i="269" s="1"/>
  <c r="N43" i="269" s="1"/>
  <c r="M47" i="269"/>
  <c r="L47" i="269"/>
  <c r="K47" i="269"/>
  <c r="J47" i="269"/>
  <c r="J46" i="269" s="1"/>
  <c r="J45" i="269" s="1"/>
  <c r="J43" i="269" s="1"/>
  <c r="AC46" i="269"/>
  <c r="S46" i="269"/>
  <c r="S45" i="269" s="1"/>
  <c r="S43" i="269" s="1"/>
  <c r="AS37" i="269"/>
  <c r="AS35" i="269"/>
  <c r="AR34" i="269"/>
  <c r="AQ34" i="269"/>
  <c r="AP34" i="269"/>
  <c r="AO34" i="269"/>
  <c r="AN34" i="269"/>
  <c r="AM34" i="269"/>
  <c r="AL34" i="269"/>
  <c r="AK34" i="269"/>
  <c r="AJ34" i="269"/>
  <c r="AI34" i="269"/>
  <c r="AH34" i="269"/>
  <c r="AG34" i="269"/>
  <c r="AF34" i="269"/>
  <c r="AE34" i="269"/>
  <c r="AD34" i="269"/>
  <c r="AC34" i="269"/>
  <c r="AB34" i="269"/>
  <c r="AA34" i="269"/>
  <c r="Z34" i="269"/>
  <c r="Y34" i="269"/>
  <c r="X34" i="269"/>
  <c r="W34" i="269"/>
  <c r="V34" i="269"/>
  <c r="U34" i="269"/>
  <c r="T34" i="269"/>
  <c r="S34" i="269"/>
  <c r="R34" i="269"/>
  <c r="Q34" i="269"/>
  <c r="P34" i="269"/>
  <c r="O34" i="269"/>
  <c r="N34" i="269"/>
  <c r="M34" i="269"/>
  <c r="L34" i="269"/>
  <c r="K34" i="269"/>
  <c r="J34" i="269"/>
  <c r="AS31" i="269"/>
  <c r="AS30" i="269"/>
  <c r="AS29" i="269"/>
  <c r="AR28" i="269"/>
  <c r="AQ28" i="269"/>
  <c r="AP28" i="269"/>
  <c r="AO28" i="269"/>
  <c r="AN28" i="269"/>
  <c r="AM28" i="269"/>
  <c r="AL28" i="269"/>
  <c r="AK28" i="269"/>
  <c r="AJ28" i="269"/>
  <c r="AI28" i="269"/>
  <c r="AH28" i="269"/>
  <c r="AG28" i="269"/>
  <c r="AF28" i="269"/>
  <c r="AE28" i="269"/>
  <c r="AD28" i="269"/>
  <c r="AC28" i="269"/>
  <c r="AB28" i="269"/>
  <c r="AA28" i="269"/>
  <c r="Z28" i="269"/>
  <c r="Y28" i="269"/>
  <c r="X28" i="269"/>
  <c r="W28" i="269"/>
  <c r="V28" i="269"/>
  <c r="U28" i="269"/>
  <c r="T28" i="269"/>
  <c r="S28" i="269"/>
  <c r="R28" i="269"/>
  <c r="Q28" i="269"/>
  <c r="P28" i="269"/>
  <c r="O28" i="269"/>
  <c r="N28" i="269"/>
  <c r="M28" i="269"/>
  <c r="L28" i="269"/>
  <c r="K28" i="269"/>
  <c r="J28" i="269"/>
  <c r="AS25" i="269"/>
  <c r="AS22" i="269"/>
  <c r="AS24" i="269"/>
  <c r="AS23" i="269"/>
  <c r="AR22" i="269"/>
  <c r="AQ22" i="269"/>
  <c r="AP22" i="269"/>
  <c r="AO22" i="269"/>
  <c r="AN22" i="269"/>
  <c r="AM22" i="269"/>
  <c r="AL22" i="269"/>
  <c r="AK22" i="269"/>
  <c r="AJ22" i="269"/>
  <c r="AI22" i="269"/>
  <c r="AH22" i="269"/>
  <c r="AG22" i="269"/>
  <c r="AF22" i="269"/>
  <c r="AE22" i="269"/>
  <c r="AD22" i="269"/>
  <c r="AC22" i="269"/>
  <c r="AB22" i="269"/>
  <c r="AA22" i="269"/>
  <c r="Z22" i="269"/>
  <c r="Y22" i="269"/>
  <c r="X22" i="269"/>
  <c r="W22" i="269"/>
  <c r="V22" i="269"/>
  <c r="U22" i="269"/>
  <c r="T22" i="269"/>
  <c r="S22" i="269"/>
  <c r="R22" i="269"/>
  <c r="Q22" i="269"/>
  <c r="P22" i="269"/>
  <c r="O22" i="269"/>
  <c r="N22" i="269"/>
  <c r="M22" i="269"/>
  <c r="L22" i="269"/>
  <c r="K22" i="269"/>
  <c r="J22" i="269"/>
  <c r="AS18" i="269"/>
  <c r="AR17" i="269"/>
  <c r="AQ17" i="269"/>
  <c r="AP17" i="269"/>
  <c r="AO17" i="269"/>
  <c r="AN17" i="269"/>
  <c r="AM17" i="269"/>
  <c r="AL17" i="269"/>
  <c r="AK17" i="269"/>
  <c r="AJ17" i="269"/>
  <c r="AI17" i="269"/>
  <c r="AH17" i="269"/>
  <c r="AG17" i="269"/>
  <c r="AF17" i="269"/>
  <c r="AE17" i="269"/>
  <c r="AD17" i="269"/>
  <c r="AC17" i="269"/>
  <c r="AB17" i="269"/>
  <c r="AA17" i="269"/>
  <c r="Z17" i="269"/>
  <c r="Y17" i="269"/>
  <c r="X17" i="269"/>
  <c r="W17" i="269"/>
  <c r="V17" i="269"/>
  <c r="U17" i="269"/>
  <c r="T17" i="269"/>
  <c r="T11" i="269" s="1"/>
  <c r="T9" i="269" s="1"/>
  <c r="T7" i="269" s="1"/>
  <c r="T5" i="269" s="1"/>
  <c r="S17" i="269"/>
  <c r="R17" i="269"/>
  <c r="Q17" i="269"/>
  <c r="P17" i="269"/>
  <c r="O17" i="269"/>
  <c r="N17" i="269"/>
  <c r="M17" i="269"/>
  <c r="L17" i="269"/>
  <c r="K17" i="269"/>
  <c r="J17" i="269"/>
  <c r="AS16" i="269"/>
  <c r="AS15" i="269"/>
  <c r="AR15" i="269"/>
  <c r="AQ15" i="269"/>
  <c r="AP15" i="269"/>
  <c r="AO15" i="269"/>
  <c r="AN15" i="269"/>
  <c r="AM15" i="269"/>
  <c r="AL15" i="269"/>
  <c r="AK15" i="269"/>
  <c r="AJ15" i="269"/>
  <c r="AJ11" i="269" s="1"/>
  <c r="AJ9" i="269" s="1"/>
  <c r="AJ7" i="269" s="1"/>
  <c r="AJ5" i="269" s="1"/>
  <c r="AI15" i="269"/>
  <c r="AH15" i="269"/>
  <c r="AG15" i="269"/>
  <c r="AF15" i="269"/>
  <c r="AE15" i="269"/>
  <c r="AD15" i="269"/>
  <c r="AC15" i="269"/>
  <c r="AB15" i="269"/>
  <c r="AA15" i="269"/>
  <c r="Z15" i="269"/>
  <c r="Y15" i="269"/>
  <c r="X15" i="269"/>
  <c r="W15" i="269"/>
  <c r="V15" i="269"/>
  <c r="U15" i="269"/>
  <c r="T15" i="269"/>
  <c r="S15" i="269"/>
  <c r="R15" i="269"/>
  <c r="Q15" i="269"/>
  <c r="P15" i="269"/>
  <c r="O15" i="269"/>
  <c r="N15" i="269"/>
  <c r="M15" i="269"/>
  <c r="L15" i="269"/>
  <c r="K15" i="269"/>
  <c r="J15" i="269"/>
  <c r="AS13" i="269"/>
  <c r="AS12" i="269"/>
  <c r="AR12" i="269"/>
  <c r="AR11" i="269" s="1"/>
  <c r="AR9" i="269" s="1"/>
  <c r="AR7" i="269" s="1"/>
  <c r="AR5" i="269" s="1"/>
  <c r="AQ12" i="269"/>
  <c r="AP12" i="269"/>
  <c r="AP11" i="269" s="1"/>
  <c r="AP9" i="269" s="1"/>
  <c r="AP7" i="269" s="1"/>
  <c r="AP5" i="269" s="1"/>
  <c r="AO12" i="269"/>
  <c r="AO11" i="269" s="1"/>
  <c r="AO9" i="269" s="1"/>
  <c r="AO7" i="269" s="1"/>
  <c r="AO5" i="269" s="1"/>
  <c r="AN12" i="269"/>
  <c r="AM12" i="269"/>
  <c r="AM11" i="269" s="1"/>
  <c r="AM9" i="269" s="1"/>
  <c r="AL12" i="269"/>
  <c r="AL11" i="269" s="1"/>
  <c r="AL9" i="269" s="1"/>
  <c r="AL7" i="269" s="1"/>
  <c r="AL5" i="269" s="1"/>
  <c r="AK12" i="269"/>
  <c r="AK11" i="269" s="1"/>
  <c r="AK9" i="269" s="1"/>
  <c r="AK7" i="269" s="1"/>
  <c r="AK5" i="269" s="1"/>
  <c r="AJ12" i="269"/>
  <c r="AI12" i="269"/>
  <c r="AI11" i="269" s="1"/>
  <c r="AI9" i="269" s="1"/>
  <c r="AI7" i="269" s="1"/>
  <c r="AI5" i="269" s="1"/>
  <c r="AH12" i="269"/>
  <c r="AG12" i="269"/>
  <c r="AF12" i="269"/>
  <c r="AE12" i="269"/>
  <c r="AE11" i="269"/>
  <c r="AE9" i="269" s="1"/>
  <c r="AE7" i="269" s="1"/>
  <c r="AE5" i="269" s="1"/>
  <c r="AD12" i="269"/>
  <c r="AD11" i="269" s="1"/>
  <c r="AD9" i="269" s="1"/>
  <c r="AD7" i="269" s="1"/>
  <c r="AD5" i="269" s="1"/>
  <c r="AC12" i="269"/>
  <c r="AC11" i="269" s="1"/>
  <c r="AC9" i="269" s="1"/>
  <c r="AC7" i="269" s="1"/>
  <c r="AC5" i="269" s="1"/>
  <c r="AB12" i="269"/>
  <c r="AA12" i="269"/>
  <c r="Z12" i="269"/>
  <c r="Y12" i="269"/>
  <c r="Y11" i="269" s="1"/>
  <c r="Y9" i="269" s="1"/>
  <c r="Y7" i="269" s="1"/>
  <c r="Y5" i="269" s="1"/>
  <c r="X12" i="269"/>
  <c r="W12" i="269"/>
  <c r="V12" i="269"/>
  <c r="U12" i="269"/>
  <c r="T12" i="269"/>
  <c r="S12" i="269"/>
  <c r="S11" i="269" s="1"/>
  <c r="S9" i="269" s="1"/>
  <c r="S7" i="269" s="1"/>
  <c r="S5" i="269" s="1"/>
  <c r="R12" i="269"/>
  <c r="R11" i="269" s="1"/>
  <c r="R9" i="269" s="1"/>
  <c r="Q12" i="269"/>
  <c r="Q11" i="269" s="1"/>
  <c r="Q9" i="269" s="1"/>
  <c r="Q7" i="269" s="1"/>
  <c r="Q5" i="269" s="1"/>
  <c r="P12" i="269"/>
  <c r="P11" i="269" s="1"/>
  <c r="P9" i="269" s="1"/>
  <c r="P7" i="269" s="1"/>
  <c r="P5" i="269" s="1"/>
  <c r="O12" i="269"/>
  <c r="N12" i="269"/>
  <c r="M12" i="269"/>
  <c r="M11" i="269" s="1"/>
  <c r="M9" i="269" s="1"/>
  <c r="M7" i="269" s="1"/>
  <c r="M5" i="269" s="1"/>
  <c r="L12" i="269"/>
  <c r="K12" i="269"/>
  <c r="J12" i="269"/>
  <c r="J11" i="269" s="1"/>
  <c r="J9" i="269" s="1"/>
  <c r="K146" i="269"/>
  <c r="K185" i="269"/>
  <c r="O11" i="269" l="1"/>
  <c r="O9" i="269" s="1"/>
  <c r="O7" i="269" s="1"/>
  <c r="O5" i="269" s="1"/>
  <c r="K46" i="269"/>
  <c r="K45" i="269" s="1"/>
  <c r="K43" i="269" s="1"/>
  <c r="W46" i="269"/>
  <c r="W45" i="269" s="1"/>
  <c r="W43" i="269" s="1"/>
  <c r="AA46" i="269"/>
  <c r="AA45" i="269" s="1"/>
  <c r="AA43" i="269" s="1"/>
  <c r="AE46" i="269"/>
  <c r="AE45" i="269" s="1"/>
  <c r="AE43" i="269" s="1"/>
  <c r="AI46" i="269"/>
  <c r="AI45" i="269" s="1"/>
  <c r="AQ46" i="269"/>
  <c r="U98" i="269"/>
  <c r="AK98" i="269"/>
  <c r="Z11" i="269"/>
  <c r="Z9" i="269" s="1"/>
  <c r="Z7" i="269" s="1"/>
  <c r="Z5" i="269" s="1"/>
  <c r="L11" i="269"/>
  <c r="L9" i="269" s="1"/>
  <c r="L7" i="269" s="1"/>
  <c r="L5" i="269" s="1"/>
  <c r="AH11" i="269"/>
  <c r="AH9" i="269" s="1"/>
  <c r="AH7" i="269" s="1"/>
  <c r="AH5" i="269" s="1"/>
  <c r="AF11" i="269"/>
  <c r="AF9" i="269" s="1"/>
  <c r="AF7" i="269" s="1"/>
  <c r="AF5" i="269" s="1"/>
  <c r="L46" i="269"/>
  <c r="L45" i="269" s="1"/>
  <c r="T46" i="269"/>
  <c r="T45" i="269" s="1"/>
  <c r="T43" i="269" s="1"/>
  <c r="AB46" i="269"/>
  <c r="AB45" i="269" s="1"/>
  <c r="AJ46" i="269"/>
  <c r="AJ45" i="269" s="1"/>
  <c r="AJ43" i="269" s="1"/>
  <c r="AN46" i="269"/>
  <c r="AN45" i="269" s="1"/>
  <c r="AN43" i="269" s="1"/>
  <c r="K88" i="269"/>
  <c r="U88" i="269"/>
  <c r="U87" i="269" s="1"/>
  <c r="U86" i="269" s="1"/>
  <c r="AK88" i="269"/>
  <c r="T88" i="269"/>
  <c r="AQ88" i="269"/>
  <c r="S98" i="269"/>
  <c r="AS34" i="269"/>
  <c r="J7" i="269"/>
  <c r="J5" i="269" s="1"/>
  <c r="W11" i="269"/>
  <c r="W9" i="269" s="1"/>
  <c r="W7" i="269" s="1"/>
  <c r="W5" i="269" s="1"/>
  <c r="AM7" i="269"/>
  <c r="AM5" i="269" s="1"/>
  <c r="U11" i="269"/>
  <c r="U9" i="269" s="1"/>
  <c r="U7" i="269" s="1"/>
  <c r="U5" i="269" s="1"/>
  <c r="P46" i="269"/>
  <c r="P45" i="269" s="1"/>
  <c r="X46" i="269"/>
  <c r="X45" i="269" s="1"/>
  <c r="X43" i="269" s="1"/>
  <c r="AF46" i="269"/>
  <c r="AF45" i="269" s="1"/>
  <c r="AF43" i="269" s="1"/>
  <c r="AR46" i="269"/>
  <c r="AR45" i="269" s="1"/>
  <c r="J87" i="269"/>
  <c r="J86" i="269" s="1"/>
  <c r="X11" i="269"/>
  <c r="X9" i="269" s="1"/>
  <c r="X7" i="269" s="1"/>
  <c r="X5" i="269" s="1"/>
  <c r="AB11" i="269"/>
  <c r="AB9" i="269" s="1"/>
  <c r="AB7" i="269" s="1"/>
  <c r="AB5" i="269" s="1"/>
  <c r="AG11" i="269"/>
  <c r="AG9" i="269" s="1"/>
  <c r="AG7" i="269" s="1"/>
  <c r="AG5" i="269" s="1"/>
  <c r="N11" i="269"/>
  <c r="N9" i="269" s="1"/>
  <c r="N7" i="269" s="1"/>
  <c r="N5" i="269" s="1"/>
  <c r="AS17" i="269"/>
  <c r="AS11" i="269" s="1"/>
  <c r="AS9" i="269" s="1"/>
  <c r="AS7" i="269" s="1"/>
  <c r="AS5" i="269" s="1"/>
  <c r="AN11" i="269"/>
  <c r="AN9" i="269" s="1"/>
  <c r="AN7" i="269" s="1"/>
  <c r="AN5" i="269" s="1"/>
  <c r="R7" i="269"/>
  <c r="R5" i="269" s="1"/>
  <c r="AS28" i="269"/>
  <c r="X88" i="269"/>
  <c r="AN88" i="269"/>
  <c r="O98" i="269"/>
  <c r="N98" i="269"/>
  <c r="Z146" i="269"/>
  <c r="AP146" i="269"/>
  <c r="S146" i="269"/>
  <c r="Z157" i="269"/>
  <c r="T157" i="269"/>
  <c r="AR157" i="269"/>
  <c r="L43" i="269"/>
  <c r="AG88" i="269"/>
  <c r="AG87" i="269" s="1"/>
  <c r="AG86" i="269" s="1"/>
  <c r="AR98" i="269"/>
  <c r="V98" i="269"/>
  <c r="AD98" i="269"/>
  <c r="P43" i="269"/>
  <c r="AB43" i="269"/>
  <c r="AE88" i="269"/>
  <c r="R98" i="269"/>
  <c r="L88" i="269"/>
  <c r="L87" i="269" s="1"/>
  <c r="L86" i="269" s="1"/>
  <c r="P88" i="269"/>
  <c r="P87" i="269" s="1"/>
  <c r="P86" i="269" s="1"/>
  <c r="AB88" i="269"/>
  <c r="AB87" i="269" s="1"/>
  <c r="AB86" i="269" s="1"/>
  <c r="AF88" i="269"/>
  <c r="AO88" i="269"/>
  <c r="AE98" i="269"/>
  <c r="AS118" i="269"/>
  <c r="AL98" i="269"/>
  <c r="AC45" i="269"/>
  <c r="AC43" i="269" s="1"/>
  <c r="M45" i="269"/>
  <c r="M43" i="269" s="1"/>
  <c r="Q45" i="269"/>
  <c r="Q43" i="269" s="1"/>
  <c r="U45" i="269"/>
  <c r="U43" i="269" s="1"/>
  <c r="Y45" i="269"/>
  <c r="Y43" i="269" s="1"/>
  <c r="AG45" i="269"/>
  <c r="AG43" i="269" s="1"/>
  <c r="AO46" i="269"/>
  <c r="AO45" i="269" s="1"/>
  <c r="AO43" i="269" s="1"/>
  <c r="AK45" i="269"/>
  <c r="AK43" i="269" s="1"/>
  <c r="AS60" i="269"/>
  <c r="AG146" i="269"/>
  <c r="W146" i="269"/>
  <c r="AE146" i="269"/>
  <c r="AM146" i="269"/>
  <c r="AS152" i="269"/>
  <c r="AS146" i="269" s="1"/>
  <c r="Y146" i="269"/>
  <c r="AO146" i="269"/>
  <c r="AS142" i="269"/>
  <c r="U146" i="269"/>
  <c r="AC146" i="269"/>
  <c r="AK146" i="269"/>
  <c r="AQ146" i="269"/>
  <c r="O146" i="269"/>
  <c r="R146" i="269"/>
  <c r="V146" i="269"/>
  <c r="AD146" i="269"/>
  <c r="AH146" i="269"/>
  <c r="AL146" i="269"/>
  <c r="AI125" i="269"/>
  <c r="AS138" i="269"/>
  <c r="J141" i="269"/>
  <c r="AS141" i="269" s="1"/>
  <c r="Q146" i="269"/>
  <c r="T125" i="269"/>
  <c r="P125" i="269"/>
  <c r="P41" i="269" s="1"/>
  <c r="AB125" i="269"/>
  <c r="AQ125" i="269"/>
  <c r="AH125" i="269"/>
  <c r="AC125" i="269"/>
  <c r="AS129" i="269"/>
  <c r="U125" i="269"/>
  <c r="AS128" i="269"/>
  <c r="Q125" i="269"/>
  <c r="S125" i="269"/>
  <c r="Y125" i="269"/>
  <c r="AG125" i="269"/>
  <c r="AN125" i="269"/>
  <c r="AR125" i="269"/>
  <c r="J125" i="269"/>
  <c r="J41" i="269" s="1"/>
  <c r="Z125" i="269"/>
  <c r="AQ45" i="269"/>
  <c r="AQ43" i="269" s="1"/>
  <c r="AS66" i="269"/>
  <c r="AQ98" i="269"/>
  <c r="AQ87" i="269" s="1"/>
  <c r="AQ86" i="269" s="1"/>
  <c r="AS117" i="269"/>
  <c r="AF98" i="269"/>
  <c r="AF87" i="269" s="1"/>
  <c r="AF86" i="269" s="1"/>
  <c r="M88" i="269"/>
  <c r="AI88" i="269"/>
  <c r="S88" i="269"/>
  <c r="S87" i="269" s="1"/>
  <c r="S86" i="269" s="1"/>
  <c r="AC88" i="269"/>
  <c r="K98" i="269"/>
  <c r="K87" i="269" s="1"/>
  <c r="K86" i="269" s="1"/>
  <c r="R88" i="269"/>
  <c r="R87" i="269" s="1"/>
  <c r="R86" i="269" s="1"/>
  <c r="Z88" i="269"/>
  <c r="AH98" i="269"/>
  <c r="Z98" i="269"/>
  <c r="AI98" i="269"/>
  <c r="AI87" i="269" s="1"/>
  <c r="AI86" i="269" s="1"/>
  <c r="AN98" i="269"/>
  <c r="AN87" i="269" s="1"/>
  <c r="AN86" i="269" s="1"/>
  <c r="AN41" i="269" s="1"/>
  <c r="AD88" i="269"/>
  <c r="AD87" i="269" s="1"/>
  <c r="AD86" i="269" s="1"/>
  <c r="AK87" i="269"/>
  <c r="AK86" i="269" s="1"/>
  <c r="AI43" i="269"/>
  <c r="AI41" i="269" s="1"/>
  <c r="AM88" i="269"/>
  <c r="O88" i="269"/>
  <c r="O87" i="269" s="1"/>
  <c r="O86" i="269" s="1"/>
  <c r="T98" i="269"/>
  <c r="T87" i="269" s="1"/>
  <c r="T86" i="269" s="1"/>
  <c r="AC98" i="269"/>
  <c r="W98" i="269"/>
  <c r="AO98" i="269"/>
  <c r="V88" i="269"/>
  <c r="V87" i="269" s="1"/>
  <c r="V86" i="269" s="1"/>
  <c r="AL88" i="269"/>
  <c r="S41" i="269"/>
  <c r="O46" i="269"/>
  <c r="O45" i="269" s="1"/>
  <c r="O43" i="269" s="1"/>
  <c r="AM46" i="269"/>
  <c r="AM45" i="269" s="1"/>
  <c r="AM43" i="269" s="1"/>
  <c r="Q88" i="269"/>
  <c r="AA88" i="269"/>
  <c r="AA87" i="269" s="1"/>
  <c r="AA86" i="269" s="1"/>
  <c r="Y98" i="269"/>
  <c r="AJ98" i="269"/>
  <c r="AH88" i="269"/>
  <c r="AH87" i="269" s="1"/>
  <c r="AH86" i="269" s="1"/>
  <c r="AP88" i="269"/>
  <c r="N88" i="269"/>
  <c r="N87" i="269" s="1"/>
  <c r="N86" i="269" s="1"/>
  <c r="AO125" i="269"/>
  <c r="AA125" i="269"/>
  <c r="M125" i="269"/>
  <c r="AF125" i="269"/>
  <c r="AF41" i="269" s="1"/>
  <c r="AJ125" i="269"/>
  <c r="R125" i="269"/>
  <c r="R41" i="269" s="1"/>
  <c r="AJ157" i="269"/>
  <c r="AS160" i="269"/>
  <c r="J159" i="269"/>
  <c r="AS159" i="269" s="1"/>
  <c r="U157" i="269"/>
  <c r="AO157" i="269"/>
  <c r="R157" i="269"/>
  <c r="X157" i="269"/>
  <c r="AB157" i="269"/>
  <c r="AH157" i="269"/>
  <c r="Q157" i="269"/>
  <c r="AL157" i="269"/>
  <c r="L157" i="269"/>
  <c r="M157" i="269"/>
  <c r="P157" i="269"/>
  <c r="AG157" i="269"/>
  <c r="AS186" i="269"/>
  <c r="N157" i="269"/>
  <c r="AN157" i="269"/>
  <c r="AS185" i="269"/>
  <c r="Y157" i="269"/>
  <c r="AF157" i="269"/>
  <c r="K157" i="269"/>
  <c r="N125" i="269"/>
  <c r="AD125" i="269"/>
  <c r="AS168" i="269"/>
  <c r="AM125" i="269"/>
  <c r="AS47" i="269"/>
  <c r="AS46" i="269" s="1"/>
  <c r="AM98" i="269"/>
  <c r="AM87" i="269" s="1"/>
  <c r="AM86" i="269" s="1"/>
  <c r="K11" i="269"/>
  <c r="K9" i="269" s="1"/>
  <c r="K7" i="269" s="1"/>
  <c r="K5" i="269" s="1"/>
  <c r="AS109" i="269"/>
  <c r="AS169" i="269"/>
  <c r="AO87" i="269"/>
  <c r="AO86" i="269" s="1"/>
  <c r="AS95" i="269"/>
  <c r="AC87" i="269"/>
  <c r="AC86" i="269" s="1"/>
  <c r="AS99" i="269"/>
  <c r="M98" i="269"/>
  <c r="M87" i="269" s="1"/>
  <c r="M86" i="269" s="1"/>
  <c r="AS126" i="269"/>
  <c r="X125" i="269"/>
  <c r="AS132" i="269"/>
  <c r="K131" i="269"/>
  <c r="K125" i="269" s="1"/>
  <c r="K41" i="269" s="1"/>
  <c r="O157" i="269"/>
  <c r="W157" i="269"/>
  <c r="AE157" i="269"/>
  <c r="AM157" i="269"/>
  <c r="V125" i="269"/>
  <c r="V41" i="269" s="1"/>
  <c r="J181" i="269"/>
  <c r="AS182" i="269"/>
  <c r="AS92" i="269"/>
  <c r="V11" i="269"/>
  <c r="V9" i="269" s="1"/>
  <c r="V7" i="269" s="1"/>
  <c r="V5" i="269" s="1"/>
  <c r="AQ11" i="269"/>
  <c r="AQ9" i="269" s="1"/>
  <c r="AQ7" i="269" s="1"/>
  <c r="AQ5" i="269" s="1"/>
  <c r="Y88" i="269"/>
  <c r="Y87" i="269" s="1"/>
  <c r="Y86" i="269" s="1"/>
  <c r="Y41" i="269" s="1"/>
  <c r="AJ88" i="269"/>
  <c r="O125" i="269"/>
  <c r="O41" i="269" s="1"/>
  <c r="S157" i="269"/>
  <c r="AA157" i="269"/>
  <c r="AI157" i="269"/>
  <c r="AQ157" i="269"/>
  <c r="AL87" i="269"/>
  <c r="AL86" i="269" s="1"/>
  <c r="W88" i="269"/>
  <c r="W87" i="269" s="1"/>
  <c r="W86" i="269" s="1"/>
  <c r="AK125" i="269"/>
  <c r="W125" i="269"/>
  <c r="AC157" i="269"/>
  <c r="V157" i="269"/>
  <c r="Q98" i="269"/>
  <c r="Q87" i="269" s="1"/>
  <c r="Q86" i="269" s="1"/>
  <c r="Z87" i="269"/>
  <c r="Z86" i="269" s="1"/>
  <c r="AP157" i="269"/>
  <c r="AL125" i="269"/>
  <c r="AA11" i="269"/>
  <c r="AA9" i="269" s="1"/>
  <c r="AA7" i="269" s="1"/>
  <c r="AA5" i="269" s="1"/>
  <c r="AH45" i="269"/>
  <c r="AH43" i="269" s="1"/>
  <c r="AP45" i="269"/>
  <c r="AP43" i="269" s="1"/>
  <c r="AS89" i="269"/>
  <c r="X87" i="269"/>
  <c r="X86" i="269" s="1"/>
  <c r="AR88" i="269"/>
  <c r="AP98" i="269"/>
  <c r="AP87" i="269" s="1"/>
  <c r="AP86" i="269" s="1"/>
  <c r="L125" i="269"/>
  <c r="L41" i="269" s="1"/>
  <c r="AP125" i="269"/>
  <c r="AK157" i="269"/>
  <c r="AD157" i="269"/>
  <c r="AL41" i="269" l="1"/>
  <c r="AS98" i="269"/>
  <c r="AE87" i="269"/>
  <c r="AE86" i="269" s="1"/>
  <c r="AE41" i="269" s="1"/>
  <c r="O39" i="269"/>
  <c r="AL39" i="269"/>
  <c r="Y39" i="269"/>
  <c r="P39" i="269"/>
  <c r="AJ87" i="269"/>
  <c r="AJ86" i="269" s="1"/>
  <c r="AB41" i="269"/>
  <c r="AG41" i="269"/>
  <c r="AG39" i="269" s="1"/>
  <c r="N41" i="269"/>
  <c r="N39" i="269" s="1"/>
  <c r="AA41" i="269"/>
  <c r="U41" i="269"/>
  <c r="AK41" i="269"/>
  <c r="AE39" i="269"/>
  <c r="AS45" i="269"/>
  <c r="AQ41" i="269"/>
  <c r="AD41" i="269"/>
  <c r="S39" i="269"/>
  <c r="T41" i="269"/>
  <c r="T39" i="269" s="1"/>
  <c r="R39" i="269"/>
  <c r="AH41" i="269"/>
  <c r="AH39" i="269" s="1"/>
  <c r="Z41" i="269"/>
  <c r="Z39" i="269" s="1"/>
  <c r="AC41" i="269"/>
  <c r="AC39" i="269" s="1"/>
  <c r="Q41" i="269"/>
  <c r="AI39" i="269"/>
  <c r="X41" i="269"/>
  <c r="X39" i="269" s="1"/>
  <c r="AJ41" i="269"/>
  <c r="AJ39" i="269" s="1"/>
  <c r="AO41" i="269"/>
  <c r="AO39" i="269" s="1"/>
  <c r="W41" i="269"/>
  <c r="W39" i="269" s="1"/>
  <c r="AB39" i="269"/>
  <c r="U39" i="269"/>
  <c r="AN39" i="269"/>
  <c r="AQ39" i="269"/>
  <c r="AA39" i="269"/>
  <c r="AM41" i="269"/>
  <c r="AM39" i="269" s="1"/>
  <c r="AF39" i="269"/>
  <c r="L39" i="269"/>
  <c r="AD39" i="269"/>
  <c r="Q39" i="269"/>
  <c r="V39" i="269"/>
  <c r="AK39" i="269"/>
  <c r="K39" i="269"/>
  <c r="AS131" i="269"/>
  <c r="AS125" i="269" s="1"/>
  <c r="M41" i="269"/>
  <c r="M39" i="269" s="1"/>
  <c r="AR87" i="269"/>
  <c r="AR86" i="269" s="1"/>
  <c r="AS86" i="269" s="1"/>
  <c r="AR84" i="269"/>
  <c r="AS181" i="269"/>
  <c r="J157" i="269"/>
  <c r="AS157" i="269" s="1"/>
  <c r="AS87" i="269"/>
  <c r="AS88" i="269"/>
  <c r="AP41" i="269"/>
  <c r="AP39" i="269" s="1"/>
  <c r="AR83" i="269" l="1"/>
  <c r="AS84" i="269"/>
  <c r="J39" i="269"/>
  <c r="AR82" i="269" l="1"/>
  <c r="AS83" i="269"/>
  <c r="AR43" i="269" l="1"/>
  <c r="AR41" i="269" s="1"/>
  <c r="AR39" i="269" s="1"/>
  <c r="AS82" i="269"/>
  <c r="AS43" i="269" s="1"/>
  <c r="AS41" i="269" s="1"/>
  <c r="AS39" i="269" s="1"/>
</calcChain>
</file>

<file path=xl/sharedStrings.xml><?xml version="1.0" encoding="utf-8"?>
<sst xmlns="http://schemas.openxmlformats.org/spreadsheetml/2006/main" count="8802" uniqueCount="1080">
  <si>
    <t>REGIONAL</t>
  </si>
  <si>
    <t>SUB UNIDAD (UEJ)</t>
  </si>
  <si>
    <t>COD DEP SIIF</t>
  </si>
  <si>
    <t>POSICION CATALOGO DEL GASTO</t>
  </si>
  <si>
    <t>001</t>
  </si>
  <si>
    <t>005</t>
  </si>
  <si>
    <t>ANTIOQUIA</t>
  </si>
  <si>
    <t>008</t>
  </si>
  <si>
    <t>DISTRITO CAPITAL</t>
  </si>
  <si>
    <t>013</t>
  </si>
  <si>
    <t>BOLIVAR</t>
  </si>
  <si>
    <t>CALDAS</t>
  </si>
  <si>
    <t>019</t>
  </si>
  <si>
    <t>CAUCA</t>
  </si>
  <si>
    <t>CESAR</t>
  </si>
  <si>
    <t>CUNDINAMARCA</t>
  </si>
  <si>
    <t>HUILA</t>
  </si>
  <si>
    <t>GUAJIRA</t>
  </si>
  <si>
    <t>MAGDALENA</t>
  </si>
  <si>
    <t>NARIÑO</t>
  </si>
  <si>
    <t>NORTE DE SANTANDER</t>
  </si>
  <si>
    <t>066</t>
  </si>
  <si>
    <t>RISARALDA</t>
  </si>
  <si>
    <t>SANTANDER</t>
  </si>
  <si>
    <t>TOLIMA</t>
  </si>
  <si>
    <t>VALLE</t>
  </si>
  <si>
    <t>AMAZONAS</t>
  </si>
  <si>
    <t>GUAVIARE</t>
  </si>
  <si>
    <t>VAUPES</t>
  </si>
  <si>
    <t>VICHADA</t>
  </si>
  <si>
    <t>META</t>
  </si>
  <si>
    <t>SUCRE</t>
  </si>
  <si>
    <t>ARAUCA</t>
  </si>
  <si>
    <t>CASANARE</t>
  </si>
  <si>
    <t>PUTUMAYO</t>
  </si>
  <si>
    <t>10</t>
  </si>
  <si>
    <t>27</t>
  </si>
  <si>
    <t>MEJORAMIENTO DEL SERVICIO DE FORMACION PROFESIONAL DEL SENA NACIONAL</t>
  </si>
  <si>
    <t>OPTIMIZACION DE LOS PROCESOS DE APOYO PARA LA FORMACION, EL RECAUDO DE APORTES Y LA PROMOCION Y LA DIVULGACION DE LOS SERVICIOS DEL SENA A NIVEL NACIONAL</t>
  </si>
  <si>
    <t>ADQUISICIÓN DE BIENES  Y SERVICIOS</t>
  </si>
  <si>
    <t>GASTOS POR TRIBUTOS, MULTAS, SANCIONES E INTERESES DE MORA</t>
  </si>
  <si>
    <t>OTROS BIENES TRANSPORTABLES (EXCEPTO PRODUCTOS METÁLICOS, MAQUINARIA Y EQUIPO)</t>
  </si>
  <si>
    <t>SERVICIOS PARA LA COMUNIDAD, SOCIALES Y PERSONALES</t>
  </si>
  <si>
    <t>COMUNICACIÓN</t>
  </si>
  <si>
    <t>02</t>
  </si>
  <si>
    <t>08</t>
  </si>
  <si>
    <t>GASTOS IMPREVISTOS</t>
  </si>
  <si>
    <t xml:space="preserve">SERVICIOS PRESTADOS A LAS EMPRESAS Y SERVICIOS DE PRODUCCIÓN </t>
  </si>
  <si>
    <t>PRODUCTOS ALIMENTICIOS, BEBIDAS Y TABACO; TEXTILES, PRENDAS DE VESTIR Y PRODUCTOS DE CUERO</t>
  </si>
  <si>
    <t>SERVICIOS DE ALOJAMIENTO; SERVICIOS DE SUMINISTRO DE COMIDAS Y BEBIDAS; SERVICIOS DE TRANSPORTE; Y SERVICIOS DE DISTRIBUCIÓN DE ELECTRICIDAD, GAS Y AGUA</t>
  </si>
  <si>
    <t>SERVICIOS DE EDUCACIÓN</t>
  </si>
  <si>
    <t>01</t>
  </si>
  <si>
    <t>GASTOS DE PERSONAL</t>
  </si>
  <si>
    <t>SUELDO DE VACACIONES</t>
  </si>
  <si>
    <t>CONSOLIDACION DEL SISTEMA NACIONAL DE FORMACION PARA EL TRABAJO</t>
  </si>
  <si>
    <t>CODIGO LEY</t>
  </si>
  <si>
    <t xml:space="preserve">           CONCEPTO</t>
  </si>
  <si>
    <t>ATLANTICO</t>
  </si>
  <si>
    <t>BOYACA</t>
  </si>
  <si>
    <t>CAQUETA</t>
  </si>
  <si>
    <t>CHOCO</t>
  </si>
  <si>
    <t>CORDOBA</t>
  </si>
  <si>
    <t>GUAINIA</t>
  </si>
  <si>
    <t>QUINDIO</t>
  </si>
  <si>
    <t>SAN ANDRES</t>
  </si>
  <si>
    <t>DEPENDENCIAS DIRECCION GENERAL</t>
  </si>
  <si>
    <t>UNIDAD EJECUTORA</t>
  </si>
  <si>
    <t>TOTAL NACIONAL</t>
  </si>
  <si>
    <t>TOTAL INGRESOS LEY</t>
  </si>
  <si>
    <t>3</t>
  </si>
  <si>
    <t>I - RECURSOS PROPIOS DE ESTABLECIMIENTOS PÚBLICOS</t>
  </si>
  <si>
    <t>31011</t>
  </si>
  <si>
    <t>A-INGRESOS CORRIENTES</t>
  </si>
  <si>
    <t>3101102</t>
  </si>
  <si>
    <t>NO TRIBUTARIOS</t>
  </si>
  <si>
    <t>31011023</t>
  </si>
  <si>
    <t>MULTAS, SANCIONES E INTERESES DE MORA</t>
  </si>
  <si>
    <t>1</t>
  </si>
  <si>
    <t>5</t>
  </si>
  <si>
    <t>20</t>
  </si>
  <si>
    <t>OTRAS MULTAS</t>
  </si>
  <si>
    <t>31011025</t>
  </si>
  <si>
    <t>VENTA DE BIENES Y SERVICIOS</t>
  </si>
  <si>
    <t>2</t>
  </si>
  <si>
    <t>VENTAS INCIDENTALES DE ESTABLECIMIENTO NO DE MERCADO</t>
  </si>
  <si>
    <t>31011026</t>
  </si>
  <si>
    <t>TRANSFERENCIAS CORRIENTES</t>
  </si>
  <si>
    <t>6</t>
  </si>
  <si>
    <t>31012</t>
  </si>
  <si>
    <t>B-RECURSOS DE CAPITAL</t>
  </si>
  <si>
    <t>21</t>
  </si>
  <si>
    <t xml:space="preserve">EXCEDENTES FINANCIEROS </t>
  </si>
  <si>
    <t>05</t>
  </si>
  <si>
    <t>RENDIMIENTOS FINANCIEROS</t>
  </si>
  <si>
    <t>09</t>
  </si>
  <si>
    <t xml:space="preserve"> RECUPERACIÓN DE CARTERA – PRÉSTAMOS</t>
  </si>
  <si>
    <t>32</t>
  </si>
  <si>
    <t xml:space="preserve"> FONDOS ESPECIALES ESTABLECIMIENTOS PÚBLICOS</t>
  </si>
  <si>
    <t>26</t>
  </si>
  <si>
    <t>FONDO EMPRENDER</t>
  </si>
  <si>
    <t xml:space="preserve">FONDO VIVIENDA - SENA </t>
  </si>
  <si>
    <t>07</t>
  </si>
  <si>
    <t>FONDO INDUSTRIA DE LA CONSTRUCCION FIC</t>
  </si>
  <si>
    <t>33</t>
  </si>
  <si>
    <t>F.  CONTRIBUCIONES PARAFISCALES DE LOS ESTABLECIMIENTOS PÚBLICOS</t>
  </si>
  <si>
    <t>SENA</t>
  </si>
  <si>
    <t>4000</t>
  </si>
  <si>
    <t>II- APORTES DE LA NACION</t>
  </si>
  <si>
    <t>TOTAL PRESUPUESTO GASTOS</t>
  </si>
  <si>
    <t>CTA</t>
  </si>
  <si>
    <t>SUBC</t>
  </si>
  <si>
    <t>OBJG</t>
  </si>
  <si>
    <t>ORD</t>
  </si>
  <si>
    <t>SUB.OR</t>
  </si>
  <si>
    <t>REC</t>
  </si>
  <si>
    <t>A -   FUNCIONAMIENTO</t>
  </si>
  <si>
    <t>PLANTA DE PERSONAL PERMANENTE</t>
  </si>
  <si>
    <t>SALARIO</t>
  </si>
  <si>
    <t>FACTORES SALARIALES COMUNES</t>
  </si>
  <si>
    <t>SUELDO BÁSICO</t>
  </si>
  <si>
    <t>003</t>
  </si>
  <si>
    <t>PRIMA TÉCNICA SALARIAL</t>
  </si>
  <si>
    <t>004</t>
  </si>
  <si>
    <t>SUBSIDIO DE ALIMENTACIÓN</t>
  </si>
  <si>
    <t>006</t>
  </si>
  <si>
    <t>PRIMA DE SERVICIO</t>
  </si>
  <si>
    <t>007</t>
  </si>
  <si>
    <t>BONIFICACIÓN POR SERVICIOS PRESTADOS</t>
  </si>
  <si>
    <t>HORAS EXTRAS, DOMINICALES, FESTIVOS Y RECARGOS</t>
  </si>
  <si>
    <t>009</t>
  </si>
  <si>
    <t>PRIMA DE NAVIDAD</t>
  </si>
  <si>
    <t>010</t>
  </si>
  <si>
    <t>PRIMA DE VACACIONES</t>
  </si>
  <si>
    <t>002</t>
  </si>
  <si>
    <t>FACTORES SALARIALES ESPECIALES</t>
  </si>
  <si>
    <t xml:space="preserve">AUXILIO ESPECIAL DE TRANSPORTE </t>
  </si>
  <si>
    <t>PRIMA DE LOCALIZACIÓN (ARTÍCULO 8 DECRETO 415 DE 1979)</t>
  </si>
  <si>
    <t>CONTRIBUCIONES INHERENTES A LA NÓMINA</t>
  </si>
  <si>
    <t>PENSIONES</t>
  </si>
  <si>
    <t>SALUD</t>
  </si>
  <si>
    <t>CAJAS DE COMPENSACIÓN FAMILIAR</t>
  </si>
  <si>
    <t>APORTES GENERALES AL SISTEMA DE RIESGOS LABORALES</t>
  </si>
  <si>
    <t>APORTES AL ICBF</t>
  </si>
  <si>
    <t>03</t>
  </si>
  <si>
    <t>REMUNERACIONES NO CONSTITUTIVAS DE FACTOR SALARIAL</t>
  </si>
  <si>
    <t>INDEMNIZACIÓN POR VACACIONES</t>
  </si>
  <si>
    <t>BONIFICACIÓN ESPECIAL DE RECREACIÓN</t>
  </si>
  <si>
    <t>PRIMA TÉCNICA NO SALARIAL</t>
  </si>
  <si>
    <t>016</t>
  </si>
  <si>
    <t>PRIMA DE COORDINACIÓN</t>
  </si>
  <si>
    <t>030</t>
  </si>
  <si>
    <t>BONIFICACIÓN DE DIRECCIÓN</t>
  </si>
  <si>
    <t>038</t>
  </si>
  <si>
    <t>045</t>
  </si>
  <si>
    <t>067</t>
  </si>
  <si>
    <t>071</t>
  </si>
  <si>
    <t>04</t>
  </si>
  <si>
    <t>ADQUISICIONES DIFERENTES DE ACTIVOS</t>
  </si>
  <si>
    <t>MATERIALES Y SUMINISTROS</t>
  </si>
  <si>
    <t>MINERALES; ELECTRICIDAD, GAS Y AGUA</t>
  </si>
  <si>
    <t>PETRÓLEO CRUDO Y GAS NATURAL</t>
  </si>
  <si>
    <t>ADQUISICIÓN DE SERVICIOS</t>
  </si>
  <si>
    <t>SERVICIOS DE MANTENIMIENTO, REPARACIÓN E INSTALACIÓN (EXCEPTO SERVICIOS DE CONSTRUCCIÓN)</t>
  </si>
  <si>
    <t>A GOBIERNOS Y ORGANIZACIONES INTERNACIONALES</t>
  </si>
  <si>
    <t>115</t>
  </si>
  <si>
    <t>A ENTIDADES DEL GOBIERNO</t>
  </si>
  <si>
    <t>A ÓRGANOS DEL PGN</t>
  </si>
  <si>
    <t>999</t>
  </si>
  <si>
    <t xml:space="preserve">PRESTACIONES SOCIALES </t>
  </si>
  <si>
    <t>PRESTACIONES SOCIALES RELACIONADAS CON EL EMPLEO</t>
  </si>
  <si>
    <t>012</t>
  </si>
  <si>
    <t>014</t>
  </si>
  <si>
    <t>AUXILIOS FUNERARIOS A CARGO DE LA ENTIDAD</t>
  </si>
  <si>
    <t>021</t>
  </si>
  <si>
    <t>SERVICIOS MEDICOS CONVENCIONALES (NO DE PENSIONES)</t>
  </si>
  <si>
    <t>032</t>
  </si>
  <si>
    <t>AUXILIO SINDICAL (NO DE PENSIONES)</t>
  </si>
  <si>
    <t>SENTENCIAS Y CONCILIACIONES</t>
  </si>
  <si>
    <t>SENTENCIAS</t>
  </si>
  <si>
    <t>CONCILIACIONES</t>
  </si>
  <si>
    <t xml:space="preserve">IMPUESTOS </t>
  </si>
  <si>
    <t>ESTAMPILLAS</t>
  </si>
  <si>
    <t>CONTRIBUCIONES</t>
  </si>
  <si>
    <t>PROGR</t>
  </si>
  <si>
    <t>SUBPR</t>
  </si>
  <si>
    <t>PROY.</t>
  </si>
  <si>
    <t>SPRY.</t>
  </si>
  <si>
    <t>REC.</t>
  </si>
  <si>
    <t>C -  INVERSION</t>
  </si>
  <si>
    <t>3602</t>
  </si>
  <si>
    <t>GENERACIÓN Y FORMALIZACIÓN DEL EMPLEO</t>
  </si>
  <si>
    <t>1300</t>
  </si>
  <si>
    <t>INTERSUBSECTORIAL TRABAJO Y BIENESTAR SOCIAL</t>
  </si>
  <si>
    <t>APOYO A INICIATIVAS EMPRESARIALES FONDO EMPRENDER (FE) A NIVEL NACIONAL</t>
  </si>
  <si>
    <t>7</t>
  </si>
  <si>
    <t>SERVICIO DE ORIENTACION OCUPACIONAL, FORMACION Y EMPRENDIMIENTO PARA LA POBLACION DESPLAZADA POR LA VIOLENCIA A NIVEL NACIONAL</t>
  </si>
  <si>
    <t>8</t>
  </si>
  <si>
    <t>SERVICIO DE FORMACION PARA EL EMPRENDIMIENTO, FOMENTO DEL EMPRENDIMEINTO Y FORTALECIMIENTO EMPRESARIAL A NIVEL NACIONAL</t>
  </si>
  <si>
    <t>9</t>
  </si>
  <si>
    <t>ADMINISTRACION E INTERMEDIACION LABORAL NACIONAL</t>
  </si>
  <si>
    <t>3603</t>
  </si>
  <si>
    <t>FORMACIÓN PARA EL TRABAJO</t>
  </si>
  <si>
    <t>12</t>
  </si>
  <si>
    <t>13</t>
  </si>
  <si>
    <t>14</t>
  </si>
  <si>
    <t>3605</t>
  </si>
  <si>
    <t>FOMENTO DE LA INVESTIGACION, DESARROLLO TECNOLOGICO E INNOVACION DEL SECTOR TRABAJO</t>
  </si>
  <si>
    <t>IMPLANTACION DE PROGRAMAS PARA LA INNOVACION Y EL DESARROLLO TECNOLOGICO A NIVEL NACIONAL</t>
  </si>
  <si>
    <t>3699</t>
  </si>
  <si>
    <t>FORTALECIMIENTO DE LA GESTIÓN Y DIRECCIÓN DEL SECTOR TRABAJO</t>
  </si>
  <si>
    <t>ADMINISTRACION DE RECURSOS PARA EL PAGO DE BENEFICIOS DEL FONDO NACIONAL DE VIVIENDA, CESANTIAS Y PENSIONES DE LOS SERVIDORES Y EXSERVIDORES DEL SENA A NIVEL NACIONAL</t>
  </si>
  <si>
    <t>FORTALECIMIENTO DE LA INFRAESTRUCTURA Y LA CAPACIDAD INSTITUCIONAL DEL SENA A NIVEL NACIONAL</t>
  </si>
  <si>
    <t>CONCEPTO INTERNO SENA</t>
  </si>
  <si>
    <t>COD</t>
  </si>
  <si>
    <t>DEPENDENCIA SIIF</t>
  </si>
  <si>
    <t>NOMBRE CENTRO O DEPENDENCIA</t>
  </si>
  <si>
    <t xml:space="preserve">REC </t>
  </si>
  <si>
    <t>NOM PRODUCTO</t>
  </si>
  <si>
    <t>NOM CTA</t>
  </si>
  <si>
    <t xml:space="preserve">VALOR A DISMINUIR  </t>
  </si>
  <si>
    <t xml:space="preserve">  VALOR A AUMENTAR  </t>
  </si>
  <si>
    <t>OBSERVACION</t>
  </si>
  <si>
    <t>COM</t>
  </si>
  <si>
    <t>CODIGO PRODUCTO</t>
  </si>
  <si>
    <t>11</t>
  </si>
  <si>
    <t>06</t>
  </si>
  <si>
    <t>RUBRO LEY 2021</t>
  </si>
  <si>
    <t>CUENTA INGRESO, CUENTA FUNCIONAMIENTO, PROYECTO LEY BPIN 2021</t>
  </si>
  <si>
    <t xml:space="preserve">DESCRIPCION DE LA POSICION DEL GASTO </t>
  </si>
  <si>
    <t>ESTÍMULOS A LOS EMPLEADOS DEL ESTADO</t>
  </si>
  <si>
    <t>TRANSPORTE</t>
  </si>
  <si>
    <t>063</t>
  </si>
  <si>
    <t>SERVICIOS PÚBLICOS</t>
  </si>
  <si>
    <t>PRIMAS EXTRAORDINARIAS</t>
  </si>
  <si>
    <t>BENEFICIOS A LOS EMPLEADOS A CORTO PLAZO (QUINQUENIOS)</t>
  </si>
  <si>
    <t>COMPENSACIÓN POR MUERTE (SEGURO DE VIDA)</t>
  </si>
  <si>
    <t>PRIMA DE MATRIMONIO (TRABAJADORES OFICIALES)</t>
  </si>
  <si>
    <t>PRIMA DE NACIMIENTO (TRABAJADORES OFICIALES)</t>
  </si>
  <si>
    <t>SUBSIDIO DE ANTEOJOS (TRABAJADORES OFICIALES)</t>
  </si>
  <si>
    <t>OTROS GASTOS DE PERSONAL</t>
  </si>
  <si>
    <t>OTROS GASTOS DE PERSONAL - PREVIO CONCEPTO DGPPN - (UNIDAD EJECUTORA)</t>
  </si>
  <si>
    <t>PERSONAL SUPERNUMERARIO Y PLANTA TEMPORAL</t>
  </si>
  <si>
    <t>APOYO DE SOSTENIMIENTO APRENDICES SENA</t>
  </si>
  <si>
    <t>ENERGÍA ELÉCTRICA</t>
  </si>
  <si>
    <t>ARTÍCULOS TEXTILES (EXCEPTO PRENDAS DE VESTIR)</t>
  </si>
  <si>
    <t>DOTACIÓN Y ROPA DE TRABAJO</t>
  </si>
  <si>
    <t>PAPELERÍA, ÚTILES DE ESCRITORIO Y OFICINA</t>
  </si>
  <si>
    <t>ACEITES DE PETRÓLEO O ACEITES OBTENIDOS DE MINERALES BITUMINOSOS (EXCEPTO LOS ACEITES CRUDOS); PREPARADOS N.C.P., QUE CONTENGAN POR LO MENOS EL 70% DE SU PESO EN ACEITES DE ESOS TIPOS Y CUYOS COMPONENTES BÁSICOS SEAN ESOS ACEITES</t>
  </si>
  <si>
    <t>ASEO, CAFETERÍA E INSUMOS</t>
  </si>
  <si>
    <t>VIÁTICOS Y GASTOS DE VIAJE AL EXTERIOR</t>
  </si>
  <si>
    <t>VIÁTICOS Y GASTOS DE VIAJE AL INTERIOR</t>
  </si>
  <si>
    <t>SEGUROS</t>
  </si>
  <si>
    <t>SERVICIOS DE SEGUROS VIDA (CON EXCLUSIÓN DE LOS SERVICIOS DE REASEGURO)</t>
  </si>
  <si>
    <t>4</t>
  </si>
  <si>
    <t>SERVICIOS DE SEGUROS DE SALUD Y DE ACCIDENTES</t>
  </si>
  <si>
    <t>OTROS SERVICIOS DE SEGUROS DISTINTOS A LOS SEGUROS DE VIDA (EXCEPTO LOS SERVICIOS DE REASEGURO)</t>
  </si>
  <si>
    <t>GASTOS JUDICIALES</t>
  </si>
  <si>
    <t>SERVICIO DE SEGURIDAD Y VIGILANCIA</t>
  </si>
  <si>
    <t>SERVICIOS DE MANTENIMIENTO Y REPARACIÓN DE MAQUINARIA Y EQUIPO DE TRANSPORTE</t>
  </si>
  <si>
    <t>OTROS TIPOS DE EDUCACIÓN Y SERVICIOS DE APOYO EDUCATIVO</t>
  </si>
  <si>
    <t>SERVICIOS DE BIENESTAR SOCIAL</t>
  </si>
  <si>
    <t>OTROS SERVICIOS DIVERSOS N.C.P.</t>
  </si>
  <si>
    <t>CONVENIO DE COOPERACIÓN TÉCNICA INTERNACIONAL CINTERFOR. LEY 13 DE 1963</t>
  </si>
  <si>
    <t xml:space="preserve">OTRAS TRANSFERENCIAS - PREVIO CONCEPTO DGPPN </t>
  </si>
  <si>
    <t>INCAPACIDADES Y LICENCIA DE MATERNIDAD</t>
  </si>
  <si>
    <t>ADQUISICIÓN DE ACTIVOS FINANCIEROS</t>
  </si>
  <si>
    <t>CONCESIÓN DE PRESTAMOS</t>
  </si>
  <si>
    <t>A PERSONAS NATURALES</t>
  </si>
  <si>
    <t>PRÉSTAMOS POR CALAMIDAD DOMESTICA</t>
  </si>
  <si>
    <t>PRÉSTAMOS EDUCATIVOS</t>
  </si>
  <si>
    <t>CUOTA DE AUDITAJE CONTRANAL</t>
  </si>
  <si>
    <t>36-02-00-001-0000</t>
  </si>
  <si>
    <t/>
  </si>
  <si>
    <t>C-3603-1300-14</t>
  </si>
  <si>
    <t>MEJORAMIENTO DEL SERVICIO DE FORMACIÓN PROFESIONAL DEL SENA NACIONAL</t>
  </si>
  <si>
    <t>C-3603-1300-14-0-3603025-02</t>
  </si>
  <si>
    <t>SERVICIO DE FORMACIÓN PROFESIONAL INTEGRAL</t>
  </si>
  <si>
    <t>ADQUISICIÓN DE BIENES Y SERVICIOS - SERVICIO DE FORMACIÓN PROFESIONAL INTEGRAL - MEJORAMIENTO DEL SERVICIO DE FORMACIÓN PROFESIONAL DEL SENA NACIONAL</t>
  </si>
  <si>
    <t xml:space="preserve">DESPACHO DIRECCIÓN </t>
  </si>
  <si>
    <t>041</t>
  </si>
  <si>
    <t xml:space="preserve">HUILA </t>
  </si>
  <si>
    <t>SERVICIOS PERSONALES INDIRECTOS</t>
  </si>
  <si>
    <t>C-3603-1300-14-0-3603025-01</t>
  </si>
  <si>
    <t>GASTOS DE PERSONAL - SERVICIO DE FORMACIÓN PROFESIONAL INTEGRAL - MEJORAMIENTO DEL SERVICIO DE FORMACIÓN PROFESIONAL DEL SENA NACIONAL</t>
  </si>
  <si>
    <t>025</t>
  </si>
  <si>
    <t>011</t>
  </si>
  <si>
    <t>VIÁTICOS Y GASTOS DE VIAJE AL INTERIOR FORMACIÓN PROFESIONAL</t>
  </si>
  <si>
    <t>CONTRATACIÓN DE INSTRUCTORES</t>
  </si>
  <si>
    <t>00</t>
  </si>
  <si>
    <t>36-02-00-011-000000</t>
  </si>
  <si>
    <t>Para utilizar unicamente en el pago de apoyos para educación formal 2021</t>
  </si>
  <si>
    <t>054</t>
  </si>
  <si>
    <t>SECRETARIA GENERAL</t>
  </si>
  <si>
    <t>C-3603-1300-14-0-3603025-03</t>
  </si>
  <si>
    <t>TRANSFERENCIAS CORRIENTES - SERVICIO DE FORMACIÓN PROFESIONAL INTEGRAL - MEJORAMIENTO DEL SERVICIO DE FORMACIÓN PROFESIONAL DEL SENA NACIONAL</t>
  </si>
  <si>
    <t>PAGOS SERVICIOS MÉDICOS CONVENCIONAL</t>
  </si>
  <si>
    <t>DIRECCIÓN DE PLANEACIÓN Y DIRECCIONAMIENTO CORPORATIVO</t>
  </si>
  <si>
    <t>OTROS MATERIALES Y SUMINISTROS</t>
  </si>
  <si>
    <t>C-3605-1300-2</t>
  </si>
  <si>
    <t>IMPLANTACIÓN DE PROGRAMAS PARA LA INNOVACIÓN Y EL DESARROLLO TECNOLÓGICO A NIVEL NACIONAL</t>
  </si>
  <si>
    <t>C-3605-1300-2-0-3605007-02</t>
  </si>
  <si>
    <t>SERVICIO DE INVESTIGACIÓN, DESARROLLO E INNOVACIÓN TECNOLÓGICA ORIENTADOS A LA COMPETITIVIDAD DEL MERCADO DEL TRABAJO</t>
  </si>
  <si>
    <t>ADQUISICIÓN DE BIENES Y SERVICIOS - SERVICIO DE INVESTIGACIÓN, DESARROLLO E INNOVACIÓN TECNOLÓGICA ORIENTADOS A LA COMPETITIVIDAD DEL MERCADO DEL TRABAJO - IMPLANTACIÓN DE PROGRAMAS PARA LA INNOVACIÓN Y EL DESARROLLO TECNOLÓGICO A NIVEL NACIONAL</t>
  </si>
  <si>
    <t>023</t>
  </si>
  <si>
    <t>EQUIPO DE SISTEMAS</t>
  </si>
  <si>
    <t>MATERIALES PARA FORMACIÓN PROFESIONAL</t>
  </si>
  <si>
    <t>SISTEMA NACIONAL DE FORMACION PARA EL TRABAJO</t>
  </si>
  <si>
    <t xml:space="preserve">DIRECCIÓN DE FORMACIÓN PROFESIONAL </t>
  </si>
  <si>
    <t>APOYOS DE SOSTENIMIENTO - ALUMNOS</t>
  </si>
  <si>
    <t>C-3699-1300-14</t>
  </si>
  <si>
    <t>GASTOS BIENESTAR ALUMNOS</t>
  </si>
  <si>
    <t>095</t>
  </si>
  <si>
    <t>C-3602-1300-9</t>
  </si>
  <si>
    <t>ADMINISTRACIÓN E INTERMEDIACIÓN LABORAL NACIONAL</t>
  </si>
  <si>
    <t>C-3602-1300-9-0-3602037-02</t>
  </si>
  <si>
    <t>SERVICIO DE REGISTRO DE INSERCIÓN LABORAL</t>
  </si>
  <si>
    <t>ADQUISICIÓN DE BIENES Y SERVICIOS - SERVICIO DE REGISTRO DE INSERCIÓN LABORAL - ADMINISTRACIÓN E INTERMEDIACIÓN LABORAL NACIONAL</t>
  </si>
  <si>
    <t>VIÁTICOS Y GASTOS DE VIAJE AL INTERIOR ÁREA ADMINISTRATIVA</t>
  </si>
  <si>
    <t>36-02-00-025-000000</t>
  </si>
  <si>
    <t>DIRECCIÓN DE EMPLEO</t>
  </si>
  <si>
    <t>076</t>
  </si>
  <si>
    <t>C-3603-1300-14-0-3603003-02</t>
  </si>
  <si>
    <t>DOCUMENTOS DE LINEAMIENTOS TÉCNICOS</t>
  </si>
  <si>
    <t>ADQUISICIÓN DE BIENES Y SERVICIOS - DOCUMENTOS DE LINEAMIENTOS TÉCNICOS - MEJORAMIENTO DEL SERVICIO DE FORMACIÓN PROFESIONAL DEL SENA NACIONAL</t>
  </si>
  <si>
    <t>36-02-00-011-940610</t>
  </si>
  <si>
    <t>CENTRO NACIONAL DE HOTELERIA, TURISMO Y ALIMENTOS-BTA D C</t>
  </si>
  <si>
    <t>36-02-00-011-921310</t>
  </si>
  <si>
    <t xml:space="preserve">CENTRO DE TECNOLOGIAS DEL TRANSPORTE -BTA D C </t>
  </si>
  <si>
    <t>068</t>
  </si>
  <si>
    <t>36-02-00-068-922410</t>
  </si>
  <si>
    <t>CENTRO INDUSTRIAL DE MANTENIMIENTO INTEGRAL-SANTANDER</t>
  </si>
  <si>
    <t>052</t>
  </si>
  <si>
    <t>36-02-00-025-951010</t>
  </si>
  <si>
    <t>CENTRO  AGROECOLOGICO Y EMPRESARIAL-CUNDINAMARCA</t>
  </si>
  <si>
    <t>086</t>
  </si>
  <si>
    <t>36-02-00-086-951810</t>
  </si>
  <si>
    <t>CENTRO AGROFORESTAL Y ACUICOLA ARAPAIMA - PUTUMAYO</t>
  </si>
  <si>
    <t>015</t>
  </si>
  <si>
    <t>017</t>
  </si>
  <si>
    <t>36-02-00-025-951210</t>
  </si>
  <si>
    <t>CENTRO DE BIOTECNOLOGIA AGROPECUARIA</t>
  </si>
  <si>
    <t>044</t>
  </si>
  <si>
    <t>36-02-00-068-954510</t>
  </si>
  <si>
    <t>CENTRO AGROEMPRESARIAL Y TURISTICO DE LOS ANDES-SANTANDER</t>
  </si>
  <si>
    <t>C-3603-1300-14-0-3603024-02</t>
  </si>
  <si>
    <t>AMBIENTES DE FORMACION MODERNIZADOS</t>
  </si>
  <si>
    <t>ADQUISICIÓN DE BIENES Y SERVICIOS - AMBIENTES DE FORMACIÓN MODERNIZADOS - MEJORAMIENTO DEL SERVICIO DE FORMACIÓN PROFESIONAL DEL SENA NACIONAL</t>
  </si>
  <si>
    <t>C-3603-1300-12</t>
  </si>
  <si>
    <t>CONSOLIDACIÓN DEL SISTEMA NACIONAL DE FORMACIÓN PARA EL TRABAJO NACIONAL</t>
  </si>
  <si>
    <t>36-02-00-017-911210</t>
  </si>
  <si>
    <t>CENTRO PARA LA FORMACION CAFETERA-CALDAS</t>
  </si>
  <si>
    <t>36-02-00-017-922010</t>
  </si>
  <si>
    <t>CENTRO DE PROCESOS INDUSTRIALES Y CONSTRUCCION-CALDAS</t>
  </si>
  <si>
    <t>36-02-00-019-922110</t>
  </si>
  <si>
    <t>CENTRO DE TELEINFORMATICA Y PRODUCCION INDUSTRIAL CAUCA</t>
  </si>
  <si>
    <t>36-02-00-025-951110</t>
  </si>
  <si>
    <t>CENTRO DE LA TECNOLOGIA DEL DISEÑO Y LA PRODUCTIVIDAD EMPRESARIAL-CUNDINAMARCA</t>
  </si>
  <si>
    <t>36-02-00-052-953610</t>
  </si>
  <si>
    <t>CENTRO INTERNACIONAL DE PRODUCCIÓN LIMPIA – LOPE-NARIÑO</t>
  </si>
  <si>
    <t>C-3699-1300-14-0-3699009-02</t>
  </si>
  <si>
    <t>SEDES CONSTRUIDAS</t>
  </si>
  <si>
    <t>ADQUISICIÓN DE BIENES Y SERVICIOS - SEDES CONSTRUIDAS - FORTALECIMIENTO DE LA INFRAESTRUCTURA Y LA CAPACIDAD INSTITUCIONAL DEL SENA A NIVEL NACIONAL</t>
  </si>
  <si>
    <t>ADECUACIONES Y CONSTRUCCIONES</t>
  </si>
  <si>
    <t>36-02-00-011-940310</t>
  </si>
  <si>
    <t>CENTRO DE FORMACION DE TALENTO HUMANO EN SALUD-BTA D C</t>
  </si>
  <si>
    <t>36-02-00-068-954110</t>
  </si>
  <si>
    <t>CENTRO AGROTURISTICO -SANTANDER</t>
  </si>
  <si>
    <t>36-02-00-076-954410</t>
  </si>
  <si>
    <t>CENTRO DE BIOTECNOLOGIA INDUSTRIAL-VALLE</t>
  </si>
  <si>
    <t>C-3603-1300-12-0-3603003-02</t>
  </si>
  <si>
    <t>ADQUISICIÓN DE BIENES Y SERVICIOS - DOCUMENTOS DE LINEAMIENTOS TÉCNICOS - CONSOLIDACIÓN DEL SISTEMA NACIONAL DE FORMACIÓN PARA EL TRABAJO NACIONAL</t>
  </si>
  <si>
    <t>36-02-00-011-920910</t>
  </si>
  <si>
    <t xml:space="preserve">CENTRO DE TECNOLOGIAS PARA LA CONSTRUCCION Y LA MADERA-BTA D C </t>
  </si>
  <si>
    <t>36-02-00-011-940510</t>
  </si>
  <si>
    <t>CENTRO DE SERVICIOS FINANCIEROS-BTA D C</t>
  </si>
  <si>
    <t>36-02-00-005-950410</t>
  </si>
  <si>
    <t>COMPLEJO TECNOLOGICO AGROINDUSTRIAL, PECUARIO Y TURISTICO-ANTIOQUIA</t>
  </si>
  <si>
    <t>36-02-00-054-953710</t>
  </si>
  <si>
    <t>CENTRO DE LA INDUSTRIA, LA EMPRESA Y LOS SERVICIOS-NORTE DE SANTANDER</t>
  </si>
  <si>
    <t>36-02-00-068-954010</t>
  </si>
  <si>
    <t>CENTRO INDUSTRIAL Y DEL DESARROLLO TECNOLOGICO-SANTANDER</t>
  </si>
  <si>
    <t>097</t>
  </si>
  <si>
    <t>36-02-00-097-954810</t>
  </si>
  <si>
    <t>CENTRO AGROPECUARIO Y DE SERVICIOS AMBIENTALES “JIRI – JIRIMO” - VAUPES</t>
  </si>
  <si>
    <t>36-02-00-005-920610</t>
  </si>
  <si>
    <t>CENTRO TEXTIL Y DE GESTIÓN INDUSTRIAL- ANTIOQUIA</t>
  </si>
  <si>
    <t>36-02-00-005-920410</t>
  </si>
  <si>
    <t>CENTRO DE TECNOLOGÍA DE LA MANUFACTURA AVANZADA-ANTIOQUIA</t>
  </si>
  <si>
    <t>DIRECCION GENERAL</t>
  </si>
  <si>
    <t>36-02-00-025-923210</t>
  </si>
  <si>
    <t>CENTRO INDUSTRIAL Y DESARROLLO EMPRESARIAL DE SOACHA-CUNDINAMARCA</t>
  </si>
  <si>
    <t>IMPUESTOS</t>
  </si>
  <si>
    <t>C-3603-1300-13</t>
  </si>
  <si>
    <t>OPTIMIZACIÓN DE LOS PROCESOS DE APOYO PARA LA FORMACIÓN, EL RECAUDO DE APORTES Y LA PROMOCIÓN Y DIVULGACIÓN DE LOS SERVICIOS DEL SENA A NIVEL NACIONAL</t>
  </si>
  <si>
    <t>C-3603-1300-13-0-3603010-02</t>
  </si>
  <si>
    <t>SERVICIO DE ASISTENCIA TÉCNICA PARA LA FORMACIÓN PARA EL TRABAJO</t>
  </si>
  <si>
    <t>ADQUISICIÓN DE BIENES Y SERVICIOS - SERVICIO DE ASISTENCIA TÉCNICA PARA LA FORMACIÓN PARA EL TRABAJO - OPTIMIZACIÓN DE LOS PROCESOS DE APOYO PARA LA FORMACIÓN, EL RECAUDO DE APORTES Y LA PROMOCIÓN Y DIVULGACIÓN DE LOS SERVICIOS DEL SENA A NIVEL NAC</t>
  </si>
  <si>
    <t>C-3605-1300-2-0-3605001-02</t>
  </si>
  <si>
    <t>DOCUMENTOS DE INVESTIGACIÓN</t>
  </si>
  <si>
    <t>ADQUISICIÓN DE BIENES Y SERVICIOS - DOCUMENTOS DE INVESTIGACIÓN - IMPLANTACIÓN DE PROGRAMAS PARA LA INNOVACIÓN Y EL DESARROLLO TECNOLÓGICO A NIVEL NACIONAL</t>
  </si>
  <si>
    <t>OTRAS COMPRAS DE EQUIPOS</t>
  </si>
  <si>
    <t>MANTENIMIENTO DE BIENES MUEBLES, ENSERES, MAQUINARIA, EQUIPO, TRANSPORTE Y SOFTWARE</t>
  </si>
  <si>
    <t>36-02-00-068-954610</t>
  </si>
  <si>
    <t>CENTRO DE GESTION AGROEMPRESARIAL DEL ORIENTE-SANTANDER</t>
  </si>
  <si>
    <t>36-02-00-015-000000</t>
  </si>
  <si>
    <t>36-02-00-005-000000</t>
  </si>
  <si>
    <t>36-02-00-023-000000</t>
  </si>
  <si>
    <t>C-3602-1300-8</t>
  </si>
  <si>
    <t>SERVICIO DE FORMACIÓN PARA EL EMPRENDIMIENTO, FOMENTO DEL EMPRENDIMIENTO Y FORTALECIMIENTO EMPRESARIAL A NIVEL NACIONAL</t>
  </si>
  <si>
    <t>C-3602-1300-8-0-3602035-02</t>
  </si>
  <si>
    <t>SERVICIO DE FORMACIÓN PARA EL TRABAJO EN EMPRENDIMIENTO</t>
  </si>
  <si>
    <t>ADQUISICIÓN DE BIENES Y SERVICIOS - SERVICIO DE FORMACIÓN PARA EL TRABAJO EN EMPRENDIMIENTO - SERVICIO DE FORMACIÓN PARA EL EMPRENDIMIENTO, FOMENTO DEL EMPRENDIMIENTO Y FORTALECIMIENTO EMPRESARIAL A NIVEL NACIONAL</t>
  </si>
  <si>
    <t>C-3602-1300-8-0-3602017-02</t>
  </si>
  <si>
    <t>SERVICIO DE ASISTENCIA TÉCNICA PARA LA GENERACIÓN Y FORMALIZACIÓN DE EMPRESA</t>
  </si>
  <si>
    <t>ADQUISICIÓN DE BIENES Y SERVICIOS - SERVICIO DE ASISTENCIA TÉCNICA PARA LA GENERACIÓN Y FORMALIZACIÓN DE EMPRESA - SERVICIO DE FORMACIÓN PARA EL EMPRENDIMIENTO, FOMENTO DEL EMPRENDIMIENTO Y FORTALECIMIENTO EMPRESARIAL A NIVEL NACIONAL</t>
  </si>
  <si>
    <t>OTROS GASTOS ASOCIADOS A LA NOMINA</t>
  </si>
  <si>
    <t>SERVICIOS DE BIENESTAR SOCIAL-ACTIVIDADES CULTURALES RECREATIVAS Y DEPORTIVAS</t>
  </si>
  <si>
    <t>36-02-00-017-000000</t>
  </si>
  <si>
    <t>C-3603-1300-12-0-3603005-02</t>
  </si>
  <si>
    <t>SERVICIO DE CERTIFICACIÓN DE DESEMPEÑO LABORAL</t>
  </si>
  <si>
    <t>ADQUISICIÓN DE BIENES Y SERVICIOS - SERVICIO DE CERTIFICACIÓN DE DESEMPEÑO LABORAL - CONSOLIDACIÓN DEL SISTEMA NACIONAL DE FORMACIÓN PARA EL TRABAJO NACIONAL</t>
  </si>
  <si>
    <t>Para actividades de Bienestar</t>
  </si>
  <si>
    <t>36-02-00-052-000000</t>
  </si>
  <si>
    <t>C-3603-1300-14-0-3603025-08</t>
  </si>
  <si>
    <t>GASTOS POR TRIBUTOS, MULTAS, SANCIONES E INTERESES DE MORA - SERVICIO DE FORMACIÓN PROFESIONAL INTEGRAL - MEJORAMIENTO DEL SERVICIO DE FORMACIÓN PROFESIONAL DEL SENA NACIONAL</t>
  </si>
  <si>
    <t>027</t>
  </si>
  <si>
    <t>36-02-00-027-952210</t>
  </si>
  <si>
    <t>CENTRO DE RECURSOS NATURALES, INDUSTRIA Y BIODIVERSIDAD</t>
  </si>
  <si>
    <t>CPE No. 27-9-2021-000577  Solicitud de adición de recursos para cubrir pago de apoyo de sostenimiento regular</t>
  </si>
  <si>
    <t>Disminución de cupos para convocatoria III, de acuerdo a que de la totalidad de  aprendices inscritos solo cumplen requisitos 128 y por circular 000159 se le asignaron 130 cupos dicionales</t>
  </si>
  <si>
    <t>CPE No.  11-9-2021-037599 Solicitud de centralizacion de recursos excedente de acuerdo a comportamiento de convocatoria I y II.</t>
  </si>
  <si>
    <t>COM 9-2021-074761 DIRECTRO DE FORMACION</t>
  </si>
  <si>
    <t>074761</t>
  </si>
  <si>
    <t>36-02-00-005-920110</t>
  </si>
  <si>
    <t>CENTRO DE DISEÑO Y MANUFACTURA DEL CUERO -ANTIOQUIA</t>
  </si>
  <si>
    <t>Se trasladan el 50% de los recursos asignados al centro para mantemiento de aulas moviles ya que se traspaso una aula movil del Centro del Diseño y Manufactura del Cuero al Centro de Gestion Agroempesarial del Oriente - Regional santander</t>
  </si>
  <si>
    <t xml:space="preserve">Se trasladan el 50% de los recursos asignados al centro para el pago de combustible, aceite y aplicación de imagen institucional de las aulas moviles  ya que se traspaso una aula movil del Centro del Diseño y Manufactura del Cuero al Centro de Gestion Agroempesarial del Oriente - regional santander. </t>
  </si>
  <si>
    <t>COM 9-2021-074767 DIRECTOR DE MFORMACION</t>
  </si>
  <si>
    <t>074767</t>
  </si>
  <si>
    <t>36-02-00-019-930710</t>
  </si>
  <si>
    <t>CENTRO DE COMERCIO Y SERVICIOS-CAUCA</t>
  </si>
  <si>
    <t>ADICIONAL PARA ENCUENTRO NACIONAL DSNFT</t>
  </si>
  <si>
    <t>36-02-00-041-952710</t>
  </si>
  <si>
    <t xml:space="preserve">CENTRO DE LA INDUSTRIA, LA EMPRESA Y LOS SERVICIOS </t>
  </si>
  <si>
    <t>36-02-00-076-912610</t>
  </si>
  <si>
    <t>CENTRO NAUTICO PESQUERO DE BUENAVENTURA-VALLE</t>
  </si>
  <si>
    <t>Para el desarrollo de los procesos que lidera la DSNFT (Subdirectores, Metodólogos y facilitadores)</t>
  </si>
  <si>
    <t>ADICIONAL PARA ENCUENTRO NACIONAL DSNFT SOLICITADO POR EL SUBDIRECTOR DE CENTRO</t>
  </si>
  <si>
    <t>36-02-00-063-923110</t>
  </si>
  <si>
    <t>CENTRO PARA EL DESARROLLO TECNOLOGICO DE LA CONSTRUCCION QUINDIO</t>
  </si>
  <si>
    <t>comisión para que el contratista Cristian Stiven Monsalve Cardona se desplace a Pitalito Huila</t>
  </si>
  <si>
    <t>RECURSOS ADICIONALES PARA ENCUENTRO NACIONAL Y VALIDACIONES TÉCNICAS</t>
  </si>
  <si>
    <t>36-02-00-011-921110</t>
  </si>
  <si>
    <t xml:space="preserve">CENTRO DE GESTION INDUSTRIAL  -BTA D C </t>
  </si>
  <si>
    <t>Para realizar la fase de validación técnica de los productos de normalización trabajados al interior de las Mesas Sectoriales con Secretaría Técnica en el Centro de Gestión Industrial (Gestión de Procesos Productivos, Servicios Ambientales y Química).</t>
  </si>
  <si>
    <t>Para acciones del procesos de GICCL.</t>
  </si>
  <si>
    <t>36-02-00-001-202910</t>
  </si>
  <si>
    <t>C-3699-1300-13</t>
  </si>
  <si>
    <t>ADMINISTRACIÓN DE RECURSOS PARA EL PAGO DE BENEFICIOS DEL FONDO NACIONAL DE VIVIENDA, CESANTIAS Y PENSIONES DE LOS SERVIDORES Y EXSERVIDORES DEL SENA A NIVEL NACIONAL</t>
  </si>
  <si>
    <t>FONDO DE VIVIENDA</t>
  </si>
  <si>
    <t>C-3699-1300-13-0-3699065-06</t>
  </si>
  <si>
    <t>SERVICIO DE APOYO ADMINISTRATIVO A LA FORMACIÓN PARA EL TRABAJO</t>
  </si>
  <si>
    <t>ADQUISICIÓN DE ACTIVOS FINANCIEROS - SERVICIO DE APOYO ADMINISTRATIVO A LA FORMACIÓN PARA EL TRABAJO - ADMINISTRACIÓN DE RECURSOS PARA EL PAGO DE BENEFICIOS DEL FONDO NACIONAL DE VIVIENDA, CESANTIAS Y PENSIONES DE LOS SERVIDORES Y EXSERVIDORES DEL SE</t>
  </si>
  <si>
    <t>PRÉSTAMOS PARA VIVIENDA</t>
  </si>
  <si>
    <t>C-3699-1300-13-0-3699065-07</t>
  </si>
  <si>
    <t>DISMINUCIÓN DE PASIVOS - SERVICIO DE APOYO ADMINISTRATIVO A LA FORMACIÓN PARA EL TRABAJO - ADMINISTRACIÓN DE RECURSOS PARA EL PAGO DE BENEFICIOS DEL FONDO NACIONAL DE VIVIENDA, CESANTIAS Y PENSIONES DE LOS SERVIDORES Y EXSERVIDORES DEL SENA A NIVEL</t>
  </si>
  <si>
    <t>DEVOLUC APORTE AHORRO Y AHORRO 50 %</t>
  </si>
  <si>
    <t>PAGO DE CESANTÍAS E INTERESES</t>
  </si>
  <si>
    <t>COM 8-2021-003980 SECRETARIAS GENERAL</t>
  </si>
  <si>
    <t>003980</t>
  </si>
  <si>
    <t>COM 9-2021-074807 - 075068 DIRECTOR SISTEMA NACIONAL</t>
  </si>
  <si>
    <t>36-02-00-076-954310</t>
  </si>
  <si>
    <t>CENTRO DE TECNOLOGIAS AGROINDUSTRIALES-VALLE</t>
  </si>
  <si>
    <t>Optimización de recursos, por solicitud del Subdirector del Centro mediante CPE No. 9-2021-020664 el 31 de agosto 2021</t>
  </si>
  <si>
    <t>Ajuste a resolución 1-01545</t>
  </si>
  <si>
    <t>Optimización de recursos, por solicitud del Subdirector del Centro mediante CPE No. 9-2021-020677 el 31 de agosto 2021</t>
  </si>
  <si>
    <t>Optimización de recursos, por solicitud del Subdirector del Centro mediante CPE No. 9-2021-008097 el 7 de abril 2021</t>
  </si>
  <si>
    <t>Traslado de recursos, para garantizar el pago del impuesto de inspeccion y certificación, por parte de la DIMAR al Buque Escuela Jose Rodolfo Castrillon, por solicitud del Subdirector del Centro mediante SP-2021-002157 el 22 de septiembre 2021</t>
  </si>
  <si>
    <t>Asignación de recursos, para garantizar la dotación de ropa, solicitados por la Directora de la Regional Nariño mediante CPE-2021-001588 de fecha 9 septiembre de 2021 y aval de la Secretaría General a través del CPE No.  01-9-2021-072176 el 16 de septiembre 2021</t>
  </si>
  <si>
    <t xml:space="preserve">Asignación de recursos, para garantizar la dotación de ropa, solicitados por El Director de la Regional Córdoba mediante CPE-2021-003712 de fecha 7 septiembre de 2021 y aval de la Secretaría General mediante correo el 6 de septiembre 2021
</t>
  </si>
  <si>
    <t xml:space="preserve">Optimización de recursos, solicitados por el Subdirector del Centro de Formación mediante radicado SP-2021-002077 del 8 septiembre de 2021.  </t>
  </si>
  <si>
    <t xml:space="preserve">Asignación de recursos, para asignación viáticos formación, solicitados por el Subdirector del Centro de Formación mediante radicado SP-2021-002077 del 8 septiembre de 2021.  </t>
  </si>
  <si>
    <t xml:space="preserve">Optimización de recursos, de acuerdo con solicitud del Subdirector mediante radicado SP-2021-001868 del 31 de agosto de 2021 </t>
  </si>
  <si>
    <t xml:space="preserve">Optimización de recursos, de acuerdo con solicitud del Subdirector mediante radicado SP-2021-001843 del 30 de agosto de 2021. </t>
  </si>
  <si>
    <t>Asignación de recursos, con el fin de realizar el mantenimiento preventivo y correctivo de la maquinaria industrial del área de ebanistería, de acuerdo con solicitud del Subdirector radicado SP-2021-001674 del 19 de agosto de 2021 y concepto favorable de la Dirección de Formación Profesional mediante correo electrónico del 22 de septiembre de 2021.</t>
  </si>
  <si>
    <t>OTROS GASTOS POR IMPRESOS Y PUBLICACIONES</t>
  </si>
  <si>
    <t>Este(a) Adición aplica para el proyecto 659001 - Avalado por Dirección de Formación Profesional, con la siguiente observación: Recursos para la impresión de 200 cartillas distrubuidos así: 
100 unidades para Cartilla Vaupés Plumajes con costo por unidad de $15.000. 
100 unidades para Cartilla Guía Fotográfica con costo por unidad de $10.000.</t>
  </si>
  <si>
    <t>Este(a) Adición aplica para el proyecto 659001 - Avalado por Dirección de Formación Profesional, con la siguiente observación: Recursos para la impresión de 200 cartillas distrubuidos así: 
100 unidades para Cartilla Vaupés Plumajes con costo por unidad de $15.000. 
100 unidades para Cartilla Guía Fotográfica con costo por unidad de $10.000.</t>
  </si>
  <si>
    <t>36-02-00-005-950210</t>
  </si>
  <si>
    <t>COMPLEJO TECNOLOGICO MINERO AGROEMPRESARIAL- ANTIOQUIA</t>
  </si>
  <si>
    <t xml:space="preserve">Asignación de recursos, para garantizar los viáticos de formación, de acuerdo con la solicitud del Subdirector de Centro mediante SP-2021-002138 del 17 de septiembre de 2021. </t>
  </si>
  <si>
    <t xml:space="preserve">Asignación de recursos, para garantizar el transporte ocasional o permanente de los funcionarios de la Regional Antioquia, de acuerdo con la solicitud del Director Regional mediante CPE No. 9-2021-010340 del 13 de agosto de 2021 y con aval de Secretaria General mediante correo electrónico del 16 de septiembre de 2021. </t>
  </si>
  <si>
    <t xml:space="preserve">Asignación de recursos, para garantizar el pago del por concepto de sistematización de los vehículos adscritos al Centro, según solicitud del Subdirector (e) de Centro mediante SP-2021-002125 del 16 de septiembre de 2021. </t>
  </si>
  <si>
    <t>36-02-00-005-910110</t>
  </si>
  <si>
    <t>CENTRO DE LOS RECURSOS NATURALES RENOVABLES- LA SALADA - ANTIOQUIA</t>
  </si>
  <si>
    <t xml:space="preserve">Asignación de recursos, para garantizar el pago de los servicios públicos, según solicitud del Subdirector de Centro mediante CPE No.  05-9-2021-012431 del 17 de septiembre de 2021. </t>
  </si>
  <si>
    <t xml:space="preserve">Asignación de recursos, para garantizar la compra de los productos químicos, insumos y manteriales para el mantenimiento del vaso de la piscina según solicitud del Subdirector de Centro mediante SP-2021-002147 del 21 de septiembre de 2021. </t>
  </si>
  <si>
    <t xml:space="preserve">Asignación de recursos, para adicionar el contrato de mantenimiento preventivo y correctivo de los vehículos del parque automotor, según solicitud del Subdirector de Centro mediante SP-2021-002132 del 17 de septiembre de 2021. </t>
  </si>
  <si>
    <t xml:space="preserve">Asignación de recursos, para adicionar el contrato para combustible, según solicitud de la Subdirectora de Centro mediante SP-2021-002161 del 23 de septiembre de 2021. </t>
  </si>
  <si>
    <t>36-02-00-005-940210</t>
  </si>
  <si>
    <t>CENTRO DE SERVICIOS Y GESTION EMPRESARIAL-ANTIOQUIA</t>
  </si>
  <si>
    <t>Este(a) Adición aplica para el proyecto 8975 de acuerdo con el Radicado: 9-2021-005693, N.I.S: 2021-02-115266 y Fecha: 29/04/2021 12:15:48 p. m. con la siguiente observación: Esta adición corresponde al proyecto de creacion de la Nueva Tecnoacademia Ciudadela Universitaria de Occidente - Medellín, según el proyecto radicado el 29/04/2021 y el proceso de evaluación en la plataforma SGPS SIPRO 2021. Para lo cual se solicita la adición de recursos para la compra  de equipos de sistemas necesarios para dar cumplimiento a los objetivos del proyecto y de acuerdo a los ítems incluidos en el proyecto número 8975. . SPI:0, de acuerdo con la solicitud de la Subdirectora de Centro mediante SP-2021-001746 del 26 de agosto de 2021</t>
  </si>
  <si>
    <t>Este(a) Adición aplica para el proyecto 8975 de acuerdo con el Radicado: 9-2021-005693, N.I.S: 2021-02-115266 y Fecha: 29/04/2021 12:15:48 p. m. con la siguiente observación: Esta adición corresponde al proyecto de creacion de la Nueva Tecnoacademia Ciudadela Universitaria de Occidente - Medellín, según el proyecto radicado el 29/04/2021 y el proceso de evaluación en la plataforma SGPS SIPRO 2021. Para lo cual se solicita la adición de recursos para la compra otros equipos necesarios para dar cumplimiento a los objetivos del proyecto y de acuerdo a los ítems incluidos en el proyecto número 8975. . SPI:0, de acuerdo con la solicitud de la Subdirectora de Centro mediante SP-2021-001746 del 26 de agosto de 2021</t>
  </si>
  <si>
    <t>Asignación de recursos, para garantizar la dotación de ropa, según solicitud del Director Regional mediante SP-2021-002107 del 14 de septiembre de 2021.</t>
  </si>
  <si>
    <t>Optimización de recursos, por solicitud del Director de la Regional Cundinamarca mediante SP - 2021-001930 del 31/08/2021.</t>
  </si>
  <si>
    <t>Optimización de recursos, por solicitud del Director de la Regional Cundinamarca mediante CPE No. SP - 2021-001930 del 31/08/2021.</t>
  </si>
  <si>
    <t>Optimización de recursos, por solicitud del Subdirector del Centro mediante CPE No. SP - 2021-001876 del 31/08/2021.</t>
  </si>
  <si>
    <t>36-02-00-017-930610</t>
  </si>
  <si>
    <t>CENTRO DE COMERCIO Y SERVICIOS-CALDAS</t>
  </si>
  <si>
    <t>Optimización de recursos, por solicitud del Subdirector del Centro mediante CPE No. SP - 2021-001904 del 31/08/2021.</t>
  </si>
  <si>
    <t>Optimización de recursos, por solicitud del Subdirector del Centro mediante SP - 2021-001904 del 31/08/2021.</t>
  </si>
  <si>
    <t>Asignación de recursos, para garantizar el suministro de almuerzos para los trabajadores oficiales beneficiarios del auxilio de alimentación del Centro, por solicitud del Subdirector del Centro SP- 2021-002045 del 03/09/2021.</t>
  </si>
  <si>
    <t>Optimización de recursos, por parte de la Subdirectora del Centro mediante CPE No. 11-9-2021-038224 del 31 de agosto de 2021.</t>
  </si>
  <si>
    <t xml:space="preserve">Asignación de recursos, para garantizar la contratación de un apoyo administrativo con honorarios mensuales de $2.000.000 por un periodo de 3 meses, de acuerdo  con solicitud por parte del Subdirector mediante radicado N. 9-2021-035081 del 17 de agosto de 2021. </t>
  </si>
  <si>
    <t>Traslado de recursos, para garantizar la compra de materiales de formación, de acuerdo con solicitud realizada por el Subdirector mediante radicado N. 68-9-2021-017276 del 31 de agosto de 2021 y aval dado por la Dirección de Formación el 22 de septiembre de 2021.</t>
  </si>
  <si>
    <t>Asignación de recursos, para garantizar el desplazamiento de los funcionarios, de acuerdo con solicitud por parte de la Subdirectora, mediante radicado N. SP-2021-002078 del 8 de septiembre de 2021.</t>
  </si>
  <si>
    <t>Optimización de recursos, por parte de la Subdirectora mediante radicado N. SP-2021-001950 del 31 de agosto de 2021</t>
  </si>
  <si>
    <t>Optimización de recursos, por parte de la Subdirectora mediante radicado N. SP-2021-001849 del 30 de agosto de 2021.</t>
  </si>
  <si>
    <t>COM 9-2021-075152 DIRECTORA DE PLANEACION</t>
  </si>
  <si>
    <t>075152</t>
  </si>
  <si>
    <t>DIRECCIÓN ADMINISTRATIVA Y FINANCIERA</t>
  </si>
  <si>
    <t>Asignación de recursos para los proyectos de formación - producción de centros a nivel nacional.</t>
  </si>
  <si>
    <t>36-02-00-041-952810</t>
  </si>
  <si>
    <t>CENTRO DE GESTIÓN Y DESARROLLO SOSTENIBLE SURCOLOMBIANO</t>
  </si>
  <si>
    <t>Se solicita analisis fisicoquimico de suelos, para terrernos en proyecto formativo por produccion de centros estrategia Sena proveedor Sena.</t>
  </si>
  <si>
    <t>36-02-00-025-951310</t>
  </si>
  <si>
    <t>CENTRO DE DESARROLLO AGROEMPRESARIAL-CUNDINAMARCA</t>
  </si>
  <si>
    <t>Se solicita la centralizacion en el marco de la optimizacion de recursos contemplada en el SENA.</t>
  </si>
  <si>
    <t>Asignación de recursos para los proyectos de formación - producción de centros.</t>
  </si>
  <si>
    <t>075183</t>
  </si>
  <si>
    <t>COM 9-2021-075183 COORDINADOR CARTERA</t>
  </si>
  <si>
    <t>C-3602-1300-7</t>
  </si>
  <si>
    <t>SERVICIO DE ORIENTACIÓN OCUPACIONAL, FORMACIÓN Y EMPRENDIMIENTO PARA POBLACIÓN DESPLAZADA POR LA VIOLENCIA A NIVEL NACIONAL</t>
  </si>
  <si>
    <t>C-3602-1300-7-0-3602031-02</t>
  </si>
  <si>
    <t>SERVICIO DE FORMACIÓN PARA EL TRABAJO EN COMPETENCIAS PARA LA INSERCIÓN LABORAL</t>
  </si>
  <si>
    <t>ADQUISICIÓN DE BIENES Y SERVICIOS - SERVICIO DE FORMACIÓN PARA EL TRABAJO EN COMPETENCIAS PARA LA INSERCIÓN LABORAL - SERVICIO DE ORIENTACIÓN OCUPACIONAL, FORMACIÓN Y EMPRENDIMIENTO PARA POBLACIÓN DESPLAZADA POR LA VIOLENCIA A NIVEL NACIONAL</t>
  </si>
  <si>
    <t>Redistribución de recursos según comunicación N° 9-2021-035256</t>
  </si>
  <si>
    <t>36-02-00-076-922810</t>
  </si>
  <si>
    <t>CENTRO DE LA CONSTRUCCION-VALLE</t>
  </si>
  <si>
    <t>Redistribución de recursos según comunicación N° 9-2021-014934</t>
  </si>
  <si>
    <t>Redistribución de recursos según comunicación N° 9-2021-014548</t>
  </si>
  <si>
    <t>Redistribución de recursos según comunicación N° 9-2021-032902</t>
  </si>
  <si>
    <t>Redistribución de recursos según comunicación N° 9-2021-001144</t>
  </si>
  <si>
    <t>36-02-00-005-920210</t>
  </si>
  <si>
    <t>CENTRO DE FORMACIÓN EN DISEÑO, CONFECCIÓN Y MODA.-ANTIOQUIA</t>
  </si>
  <si>
    <t>Redistribución de recursos según comunicación N° 9-2021-006499</t>
  </si>
  <si>
    <t>Redistribución de recursos según comunicación N° 9-2021-011460</t>
  </si>
  <si>
    <t>36-02-00-008-910310</t>
  </si>
  <si>
    <t>CENTRO PARA EL DESARROLLO AGROECOLOGICO Y AGROINDUSTRIAL -ATLANTICO</t>
  </si>
  <si>
    <t>Redistribución de recursos según comunicación N° 9-2021-016058</t>
  </si>
  <si>
    <t>36-02-00-052-953410</t>
  </si>
  <si>
    <t>CENTRO SUR COLOMBIANO DE LOGÍSTICA INTERNACIONAL-NARIÑO</t>
  </si>
  <si>
    <t>Redistribución de recursos según comunicación N° 9-2021-001505</t>
  </si>
  <si>
    <t>085</t>
  </si>
  <si>
    <t>36-02-00-085-951910</t>
  </si>
  <si>
    <t xml:space="preserve">CENTRO AGROINDUSTRIAL Y FORTALECIMIENTO  EMPRESARIAL DE CASANARE </t>
  </si>
  <si>
    <t>Redistribución de recursos según comunicación N° 9-2021-002197</t>
  </si>
  <si>
    <t>36-02-00-085-000000</t>
  </si>
  <si>
    <t>Redistribución de recursos según comunicación N° 9-2021-017274</t>
  </si>
  <si>
    <t>36-02-00-041-911610</t>
  </si>
  <si>
    <t>CENTRO DE FORMACIÓN AGROINDUSTRIAL</t>
  </si>
  <si>
    <t>Redistribución de recursos según comunicación N° 9-2021-007830</t>
  </si>
  <si>
    <t>36-02-00-066-930810</t>
  </si>
  <si>
    <t>CENTRO DE COMERCIO Y SERVICIOS-RISARALDA</t>
  </si>
  <si>
    <t>Redistribución de recursos según comunicación N° 9-2021-006230</t>
  </si>
  <si>
    <t>Redistribución de recursos según comunicación N° 9-2021-016809</t>
  </si>
  <si>
    <t>36-02-00-066-922310</t>
  </si>
  <si>
    <t>CENTRO DE DISEÑO E INNOVACION TECNOLOGICA INDUSTRIAL RISARALDA</t>
  </si>
  <si>
    <t>Redistribución de recursos según comunicación N° 9-2021-002012</t>
  </si>
  <si>
    <t>36-02-00-011-921510</t>
  </si>
  <si>
    <t xml:space="preserve">CENTRO DE MATERIALES Y ENSAYOS-BTA D C </t>
  </si>
  <si>
    <t>Redistribución de recursos según comunicación N° 9-2021-018086</t>
  </si>
  <si>
    <t>Redistribución de recursos centralizados por la Dirección de Planeación</t>
  </si>
  <si>
    <t>36-02-00-023-911510</t>
  </si>
  <si>
    <t>CENTRO AGROPECUARIO Y DE BIOTECNOLOGIA EL PORVENIR-CORDOBA</t>
  </si>
  <si>
    <t>Redistribución de recursos según comunicación N° 9-2021-003890</t>
  </si>
  <si>
    <t>36-02-00-063-000000</t>
  </si>
  <si>
    <t>Redistribución de recursos según comunicación N° 9-2021-007427</t>
  </si>
  <si>
    <t>020</t>
  </si>
  <si>
    <t>36-02-00-020-000000</t>
  </si>
  <si>
    <t>Redistribución de recursos según comunicación N° 9-2021-005782</t>
  </si>
  <si>
    <t>Redistribución de recursos según comunicación N° 9-2021-007522</t>
  </si>
  <si>
    <t>070</t>
  </si>
  <si>
    <t>36-02-00-070-954210</t>
  </si>
  <si>
    <t>CENTRO DE LA INNOVACION, LA TECNOLOGIA Y LOS SERVICIOS-SUCRE</t>
  </si>
  <si>
    <t>Redistribución de recursos según comunicación N° 9-2021-002757</t>
  </si>
  <si>
    <t>Redistribución de recursos según comunicación N° 9-2021-012591</t>
  </si>
  <si>
    <t>Redistribución de recursos solicitada a través de correo electrónico</t>
  </si>
  <si>
    <t>36-02-00-020-952110</t>
  </si>
  <si>
    <t>CENTRO DE OPERACIÓN Y MANTENIMIENTO MINERO-CESAR</t>
  </si>
  <si>
    <t>36-02-00-020-911410</t>
  </si>
  <si>
    <t>CENTRO BIOTECNOLOGICO DEL CARIBE-CESAR</t>
  </si>
  <si>
    <t>050</t>
  </si>
  <si>
    <t>36-02-00-050-000000</t>
  </si>
  <si>
    <t>Redistribución de recursos según comunicación N° 9-2021-004692</t>
  </si>
  <si>
    <t>36-02-00-044-952410</t>
  </si>
  <si>
    <t>CENTRO AGROEMPRESARIAL Y ACUÍCOLA</t>
  </si>
  <si>
    <t>Redistribución de recursos según comunicación N° 9-2021-003983</t>
  </si>
  <si>
    <t>36-02-00-041-000000</t>
  </si>
  <si>
    <t>C-3602-1300-7-0-3602013-02</t>
  </si>
  <si>
    <t>SERVICIO DE GESTIÓN PARA EL EMPRENDIMIENTO</t>
  </si>
  <si>
    <t>ADQUISICIÓN DE BIENES Y SERVICIOS - SERVICIO DE GESTIÓN PARA EL EMPRENDIMIENTO - SERVICIO DE ORIENTACIÓN OCUPACIONAL, FORMACIÓN Y EMPRENDIMIENTO PARA POBLACIÓN DESPLAZADA POR LA VIOLENCIA A NIVEL NACIONAL</t>
  </si>
  <si>
    <t>Redistribución de recursos según comunicación N° 9-2021-007367</t>
  </si>
  <si>
    <t>C-3602-1300-7-0-3602036-02</t>
  </si>
  <si>
    <t>SERVICIOS DE ORIENTACIÓN OCUPACIONAL</t>
  </si>
  <si>
    <t>ADQUISICIÓN DE BIENES Y SERVICIOS - SERVICIOS DE ORIENTACIÓN OCUPACIONAL - SERVICIO DE ORIENTACIÓN OCUPACIONAL, FORMACIÓN Y EMPRENDIMIENTO PARA POBLACIÓN DESPLAZADA POR LA VIOLENCIA A NIVEL NACIONAL</t>
  </si>
  <si>
    <t>CENTRO AGROEMPRESARIAL-CESAR</t>
  </si>
  <si>
    <t>36-02-00-020-952010</t>
  </si>
  <si>
    <t>Redistribución de recursos según comunicación N° 9-2021-006297</t>
  </si>
  <si>
    <t>CENTRO DE LA INNOVACION, LA AGROINDUSTRIA Y LA AVIACION-ANTIOQUIA</t>
  </si>
  <si>
    <t>36-02-00-005-950310</t>
  </si>
  <si>
    <t>Redistribución de recursos según comunicación N° 9-2021-011279</t>
  </si>
  <si>
    <t>COM 9-2021-075388 DIRECTOR DE EMPLEO</t>
  </si>
  <si>
    <t>075388</t>
  </si>
  <si>
    <t>C-3699-1300-14-0-3699016-02</t>
  </si>
  <si>
    <t>SEDES MANTENIDAS</t>
  </si>
  <si>
    <t>ADQUISICIÓN DE BIENES Y SERVICIOS - SEDES MANTENIDAS - FORTALECIMIENTO DE LA INFRAESTRUCTURA Y LA CAPACIDAD INSTITUCIONAL DEL SENA A NIVEL NACIONAL</t>
  </si>
  <si>
    <t>MANTENIMIENTO DE BIENES INMUEBLES</t>
  </si>
  <si>
    <t>CENTRALIZACION DE RECURSOS: Centralizacion de recursos sobrantes que corresponde al contrato para el  mantenimiento y recarga de extintores en once 11 sedes de la regional cesar del sena ubicadas en los municipios de valledupar la jagua de ibirico bosconia chimichagua chiriguaná curumaní aguachica y san alberto segun solicitud de subdirector enviada mediante comunicado No. 20-9-2021-006410 NIS 2021-02-298897 de fecha: 23/09/2021 5:22:49 p. m. y 20-9-2021-006393 NIS 2021-02-298333 de fecha:23/09/2021 2:41:40 p. m.</t>
  </si>
  <si>
    <t>CENTRALIZACION DE RECURSOS: Centralización  de recursos  de Consultoría de patología, vulnerabilidad sísmica y adecuaciones del inmueble de las instalaciones del Servicio Nacional del SENA, ubicado en la calle 23 No 13-66, barrio Colon Manizales Caldas, los cuales no serán utilizados en la presente vigencia, segun solicitud de subdirector enviada mediante comunicado No. 17-9-2021-007776 NIS 2021-02-296389 de fecha:; 22/09/2021 2:49:54 p. m.</t>
  </si>
  <si>
    <t>36-02-00-068-912210</t>
  </si>
  <si>
    <t>CENTRO ATENCION SECTOR AGROPECUARIO-SANTANDER</t>
  </si>
  <si>
    <t>CENTRALIZACION DE RECURSOS: Centralizacion de recursos ante dificultad para contratar con bomberos de el playon  para inspeccion ocular para tramitar certificado de seguridad humana expedida por cuerpo de bomberos para la sede aguas calientes del casa sena regional santander segun solicitud de subdirector enviada mediante comunicado No. 68-9-2021-019596 NIS 2021-02-299249 de fecha: 23/09/2021 6:25:35 p. m. y 68-9-2021-019632 NIS 2021-02-299800 de fecha: 24/09/2021 9:23:07 a. m.</t>
  </si>
  <si>
    <t>36-02-00-095-000000</t>
  </si>
  <si>
    <t>C-3699-1300-14-0-3699011-02</t>
  </si>
  <si>
    <t>SEDES ADECUADAS</t>
  </si>
  <si>
    <t>ADQUISICIÓN DE BIENES Y SERVICIOS - SEDES ADECUADAS - FORTALECIMIENTO DE LA INFRAESTRUCTURA Y LA CAPACIDAD INSTITUCIONAL DEL SENA A NIVEL NACIONAL</t>
  </si>
  <si>
    <t>CENTRALIZACION DE RECURSOS: Centralizacion de recursos  segun solicitud de subdirector enviada mediante comunicado No. 95-9-2021-002577 NIS 2021-02-263263 de fecha: 31/08/2021 5:05:02 p. m.</t>
  </si>
  <si>
    <t>CENTRALIZACION DE RECURSOS: Centralizacion de recursos saldo de mantenimiento de bienes inmuebles: cdp con objeto de contar con los recursos para el suministro de materiales y elementos de ferretería para el mantenimiento de la infraestructura física de la regional guaviare y cdattg segun solicitud de subdirector enviada mediante comunicado No. 95-9-2021-002955 NIS 2021-02-299798 de fecha: 24/09/2021 9:20:49 a. m.</t>
  </si>
  <si>
    <t>CENTRALIZACION DE RECURSOS: Excedente Contratación del servicio de fumigación y control de plagas ambiental para el Despacho de la REGIONAL CUNDINAMARCA 2021 segun solicitud de subdirector enviada mediante comunicado No. 25-9-2021-019618 NIS 2021-02-300837 de fecha: 24/09/2021 3:37:17 p. m.</t>
  </si>
  <si>
    <t>CENTRALIZACION DE RECURSOS: excedente proceso de adquisición y suministro de materiales y elementos de ferreteria - regional cundinamarca 2021.segun solicitud de subdirector enviada mediante comunicado No. 25-9-2021-019618 NIS 2021-02-300837 de fecha: 24/09/2021 3:37:17 p. m.</t>
  </si>
  <si>
    <t>ASIGNACION DE RECURSOS: Asignacion  de recusos para tramitar Concepto Técnico Bomberos segun solicitud de subdirector enviada mediante comunicado No. 9-2021-014695 NIS 2021-02-221587 de fecha: 03/08/2021 9:20:25 a. m. y 9-2021-061463 NIS 2021-02-225994 de fecha: 05/08/2021 12:44:18 p. m.</t>
  </si>
  <si>
    <t>CENTRALIZACION DE RECURSOS: Se solicita la centralización de los recursos porque despues de realizar el proceso de contratación para la Fumigación de las Sedes y después de adjudicarlo quedaron dichos recursos segun solicitud de subdirector enviada mediante comunicado No. 05-9-2021-012872 NIS 2021-02-300892 de fecha: 24/09/2021 3:49:57 p. m.</t>
  </si>
  <si>
    <t>CENTRALIZACION DE RECURSOS: Se solicita la centralización de los recursos corespondientes a saldo del proceso contractual MC-STD-CATA-021-2021 (LINK https://community.secop.gov.co/Public/Tendering/OpportunityDetail/Index?noticeUID=CO1.NTC.2262575&amp;isFromPublicArea=True&amp;isModal=False),una vez evaluado la oferta del proponente adjudicatario y en atención a la comunicaicon del 22/09/2021 de direccion administativa y financiera ante la posibildiad de optimizar recursos  segun solicitud de subdirector enviada mediante comunicado No. 68-9-2021-019721 NIS 2021-02-301218 de fecha: 24/09/2021 5:18:49 p. m.</t>
  </si>
  <si>
    <t>ASIGNACION DE RECURSOS: Asignacion  de recusos para adecuaciones en la cafetería para aprendices y funcionarios, del sector Agroindustrial del Centro Lope segun solicitud de subdirector enviada mediante comunicado No. 52-9-2021-001650-NIS: 2021-02-285751 con  fecha  15/09/2021 9:40:59 A. M..</t>
  </si>
  <si>
    <t>ASIGNACION DE RECURSOS: Asignacion  de recusos para contratar adecuaciones en las baterías sanitarias instaladas en el Centro Internacional de Producción Limpia Lope, de tal manera que permitan fácil acceso a personas con movilidad reducida segun solicitud de subdirector enviada mediante comunicado No. 52-9-2021-001650-NIS: 2021-02-285751 con  fecha  15/09/2021 9:40:59 A. M..</t>
  </si>
  <si>
    <t>ASIGNACION DE RECURSOS: Asignacion  de recusos para adecuaciones en la cafetería para aprendices y funcionarios, del sector Comercio y Servicios del Centro Lope segun solicitud de subdirector enviada mediante comunicado No. 52-9-2021-001649-NIS: 2021-02-285725 con  fecha  15/09/2021 9:33:48 A. M.</t>
  </si>
  <si>
    <t>36-02-00-011-930310</t>
  </si>
  <si>
    <t>CENTRO DE GESTION DE MERCADOS, LOGISTICA Y TECNOLOGIAS DE LA INFORMACION-BTA D C</t>
  </si>
  <si>
    <t>CENTRALIZACION DE RECURSOS: Solicitud de Centralizacion por optimizacion de recursos Excedente de Mantenimiento Preventivo y Correctivo de Ascensores segun solicitud de subdirector enviada mediante comunicado No. 11-9-2021-043065 NIS 2021-02-301792 de fecha: 25/09/2021 9:42:03 a. m.</t>
  </si>
  <si>
    <t>36-02-00-019-000000</t>
  </si>
  <si>
    <t>CENTRALIZACION DE RECURSOS: Solicitud de Centralizacion por excedente de proceso para suministro de elementos de bioseguridad según distribucion remitida por el grupo de servicios generales de la DG segun solicitud de subdirector enviada mediante comunicado No. SP-2021-002176 Fecha: 27/09/2021</t>
  </si>
  <si>
    <t>073</t>
  </si>
  <si>
    <t>36-02-00-073-912310</t>
  </si>
  <si>
    <t>CENTRO AGROPECUARIO LA GRANJA-TOLIMA</t>
  </si>
  <si>
    <t>CENTRALIZACION DE RECURSOS: Centralizacion excedente del contrato, co1.pccntr.2652560 "contratar el servicio de fumigación para el control de plagas y vectores en las diferentes áreas del centro agropecuario la granja sena el espinal"  segun solicitud de subdirector enviada mediante comunicado No. 73-9-2021-015041 NIS 2021-02-302398 de fecha: 27/09/2021 11:35:37 a. m.</t>
  </si>
  <si>
    <t>CENTRALIZACION DE RECURSOS: Centralizacion de excedente del contrato n° co1.pccntr.2735154 cuyo objeto es la " contratar el servicio de consultoría para desarrollar el programa de uso eficiente y ahorro de agua (pueaa), para el centro agropecuario la granja sena espinal tolima"  segun solicitud de subdirector enviada mediante comunicado No. 73-9-2021-015041 NIS 2021-02-302398 de fecha: 27/09/2021 11:35:37 a. m.</t>
  </si>
  <si>
    <t>36-02-00-068-000000</t>
  </si>
  <si>
    <t>CENTRALIZACION DE RECURSOS: Centralizacion de recusos sobrantes de la contratacion  de control de plagas, vectores y roedores (fumigación) y servicio de desinfección para cumplimiento de protocolo de bioseguridad del despacho regional y sus sedes alternas  segun solicitud de subdirector enviada mediante comunicado No. 68-9-2021-019879 NIS 2021-02-303552 de fecha: 27/09/2021 9:19:07 p. m.</t>
  </si>
  <si>
    <t>TRASLADO DE RECURSOS: Se solicita traslado de recursos del Centro Agroturístico al Despacho Regional, , toda vez que en el Centro Agroturístico no cuenta actualmente con un profesional en el área de infraestructura y personal técnico calificado en dicho seguimiento y conocimiento para realizar así mismo el requerimiento técnico cumplimiento con las condiciones necesarias para llevar a cabo el proceso segun solicitud de subdirector enviada mediante comunicado No. 68-9-2021-019906 NIS 2021-02-303848 de fecha: 28/09/2021 9:29:17 a. m.</t>
  </si>
  <si>
    <t>ASIGNACION DE RECURSOS</t>
  </si>
  <si>
    <t>CENTRALIZACION DE RECURSOS</t>
  </si>
  <si>
    <t>36-02-00-076-931110</t>
  </si>
  <si>
    <t>CENTRO DE GESTION TECNOLÓGICA DE SERVICIOS-VALLE</t>
  </si>
  <si>
    <t>ASIGNACION DE RECURSOS: Asignacion de recursos para tramitar el Certificado de seguridad humana expedido por el cuerpo de bomberos según cotización NO. CT-00004563 segun solicitud de subdirector enviada mediante comunicado No. 76-9-2021-020423 NIS 2021-02-258001 de fecha: 27/08/2021 11:36:38 a. m. y 01-9-2021-075242 NIS 2021-02-258001 de fecha: 28/09/2021 8:51 a. m.</t>
  </si>
  <si>
    <t>C-3699-1300-14-0-3699009-08</t>
  </si>
  <si>
    <t>GASTOS POR TRIBUTOS, MULTAS, SANCIONES E INTERESES DE MORA - SEDES CONSTRUIDAS - FORTALECIMIENTO DE LA INFRAESTRUCTURA Y LA CAPACIDAD INSTITUCIONAL DEL SENA A NIVEL NACIONAL</t>
  </si>
  <si>
    <t>CENTRALIZACION DE RECURSOS: Se solicita centralización de recursos asignados mediante resolución 1-1398, debido a que no se van a ejecutar segun solicitud de subdirector enviada mediante comunicado No. 85-9-2021-002482 NIS 2021-02-304772 de fecha: 28/09/2021 2:51:30 p. m.</t>
  </si>
  <si>
    <t>36-02-00-008-000000</t>
  </si>
  <si>
    <t>ASIGNACION DE RECURSOS: Asignacion de recursos para  Contratar el servicio de mantenimiento preventivo y correctivo de ascensores del Sena regional atlántico, sus centros y sedes para la vigencia 2021 segun solicitud de subdirector enviada mediante comunicado No. 9-2021-007140 NIS 2021-02-110579 de fecha: 26/04/2021 11:04:22 a. m.</t>
  </si>
  <si>
    <t>36-02-00-076-922910</t>
  </si>
  <si>
    <t>CENTRO DE DISEÑO TECNOLOGICO INDUSTRIAL-VALLE</t>
  </si>
  <si>
    <t>ASIGNACION DE RECURSOS: Asignacion de recursos para  Contratar Para limpieza de trampas segun solicitud de subdirector enviada mediante comunicado No. 9-2021-010373 NIS 2021-02-113535 de fecha: 28/04/2021 8:55:45 a. m.</t>
  </si>
  <si>
    <t>ASIGNACION DE RECURSOS: Asignacion de recursos para  Contratar Para limpieza de tuberias segun solicitud de subdirector enviada mediante comunicado No. 9-2021-010373 NIS 2021-02-113535 de fecha: 28/04/2021 8:55:45 a. m.</t>
  </si>
  <si>
    <t>36-02-00-068-922510</t>
  </si>
  <si>
    <t>CENTRO INDUSTRIAL DEL DISEÑO Y LA MANUFACTURA-SANTANDER</t>
  </si>
  <si>
    <t>ASIGNACION DE RECURSOS: Asignacion de recursos para Contratar  Servicio De Mantenimiento, Lavado  Y Desinfección Del Tanque De Almacenamiento De Agua Potable, Motobombas y Pruebas De Potabilización del Centro Industrial del Diseño y la Manufactura, Vigencia 2021 segun solicitud de subdirector enviada mediante comunicado No. 9-2021-009192 NIS 2021-02-129452 de fecha: 11/05/2021 5:13:10 p. m.</t>
  </si>
  <si>
    <t>ASIGNACION DE RECURSOS: Asignacion de recursos con el fin de dar cumplimiento de la normativa legal vigente y de los requisitos de la norma iso 14001:2015.  el centro de formación debe realizar el mantenimiento periódico a las trampas de grasa ubicadas a un costado del ambiente de automotriz segun solicitud de subdirector enviada mediante comunicado No. 9-2021-004295 NIS 2021-02-145859 de fecha: 26/05/2021 3:59:34 p. m.</t>
  </si>
  <si>
    <t>36-02-00-054-000000</t>
  </si>
  <si>
    <t>ASIGNACION DE RECURSOS: Asignacion de recursos para realizar el mantenimiento preventivo y correctivo de los sitemas contra indcendios de las diferentes sedes del servicio nacional de aprendizaje sena de regional norte de santander, segun solicitud de subdirector enviada mediante comunicado No. 9-2021-004101 NIS 2021-02-214025 de fecha: 27/07/2021 12:36:35 p. m</t>
  </si>
  <si>
    <t>36-02-00-005-920510</t>
  </si>
  <si>
    <t>CENTRO TECNOLOGICO DEL MOBILIARIO-ANTIOQUIA</t>
  </si>
  <si>
    <t>ASIGNACION DE RECURSOS: Asignacion de recursos para realizar el Mantenimiento correctivo y mantenimiento preventivo por 3 meses del ascensor con que cuenta el centro, segun solicitud de subdirector enviada mediante comunicado No. 9-2021-010470  NIS 2021-02-242754  de fecha: 18/08/2021 1:46:27 p. m</t>
  </si>
  <si>
    <t>ASIGNACION DE RECURSOS: Asignacion de recursos para la cancelacion de mantenimientos del canal de riego la ovejera, segun solicitud de subdirector enviada mediante comunicado No. 9-2021-007331  NIS 2021-02-246864   de fecha: 20/08/2021 12:34:55 p. m</t>
  </si>
  <si>
    <t>ASIGNACION DE RECURSOS: Asignacion de recursos para el proceso de lavado de tanque de almacenamiento de agua potable en el centro de la construccion segun solicitud de subdirector enviada mediante comunicado No.76-9-2021-020607 NIS 2021-02-261539 de fecha: 30/08/2021 6:55:59 p. m.</t>
  </si>
  <si>
    <t>ASIGNACION DE RECURSOS: Asignacion de recursos para  la recarga y mantenimiento de extintores segun solicitud de subdirector enviada mediante comunicado No.01-9-2021-073371 NIS 2021-02-287089 de fecha: 20/09/2021 6:21:35 p. m.</t>
  </si>
  <si>
    <t>36-02-00-066-000000</t>
  </si>
  <si>
    <t>COM 9-2021-075482 DIRECTOR ADMINISTRATIVO Y FINANCIERO</t>
  </si>
  <si>
    <t>075482</t>
  </si>
  <si>
    <r>
      <rPr>
        <b/>
        <sz val="8"/>
        <color theme="1"/>
        <rFont val="Calibri"/>
        <family val="2"/>
        <scheme val="minor"/>
      </rPr>
      <t>ACLARACION:</t>
    </r>
    <r>
      <rPr>
        <sz val="8"/>
        <color theme="1"/>
        <rFont val="Calibri"/>
        <family val="2"/>
        <scheme val="minor"/>
      </rPr>
      <t xml:space="preserve"> ACTUALIZACION DE RECURSOS: Se solicita realizar cambio de destinación de "Asignación de recursos para contratar la compra de extintores según solicitud del Grupo de SST" para "Asignación de recursos para contratar el mantenimiento de extintores según solicitud del Grupo de SST" toda vez que no se requiere compra de extintores nuevos segun solicitud de subdirector enviada mediante comunicado No. 23-9-2021-004141 NIS 2021-02-299871 de fecha: 24/09/2021 9:51:28 a. m.</t>
    </r>
  </si>
  <si>
    <r>
      <rPr>
        <b/>
        <sz val="8"/>
        <color theme="1"/>
        <rFont val="Calibri"/>
        <family val="2"/>
        <scheme val="minor"/>
      </rPr>
      <t>ACLARACION:</t>
    </r>
    <r>
      <rPr>
        <sz val="8"/>
        <color theme="1"/>
        <rFont val="Calibri"/>
        <family val="2"/>
        <scheme val="minor"/>
      </rPr>
      <t xml:space="preserve"> ACTUALIZACION DE RECURSOS: Se solicita realizar cambio de destinación de recursos excedentes para ser utlizados para adelantar el proceso de lavado de tanques para el despacho de la regional Cundinamarca vigencia 2021 segun solicitud de subdirector enviada mediante comunicado No. 25-9-2021-019618 NIS 2021-02-300837 de fecha: 24/09/2021 3:37:17 p. m.</t>
    </r>
  </si>
  <si>
    <r>
      <rPr>
        <b/>
        <sz val="8"/>
        <color theme="1"/>
        <rFont val="Calibri"/>
        <family val="2"/>
        <scheme val="minor"/>
      </rPr>
      <t>ACLARACION:</t>
    </r>
    <r>
      <rPr>
        <sz val="8"/>
        <color theme="1"/>
        <rFont val="Calibri"/>
        <family val="2"/>
        <scheme val="minor"/>
      </rPr>
      <t xml:space="preserve"> ACTUALIZACION DE RECURSOS: Se requiere la autorización para el cambio de destinación de los recursos sobrantes por valor de $10.310.922, los cuales fueron asignados y destinados mediante la Resolución N° 0001 de 2021 para el proceso de contratación de Fumigación y control de vectores ( 6 Fumigaciones con su refuerzo) de los centros de la Regional Risaralda. Dichos recursos se requieren para el mantenimiento preventivo y correctivo del ascensor marca GRAM ISUZU MODELO 8-100-AC GEARLESS 8VVVF ubicado en la sede principal, perteneciente al SENA REGIONAL RISARALDA, para la vigencia 2021 segun solicitud de subdirector enviada mediante comunicado No. 66-9-2021-007069 NIS 2021-02-301236 de fecha: 24/09/2021 5:29:34 p. m.</t>
    </r>
  </si>
  <si>
    <t>A-01-01-01</t>
  </si>
  <si>
    <t>A-01-01-01-001-001</t>
  </si>
  <si>
    <t>A-01-01-01-001-006</t>
  </si>
  <si>
    <t>A-01-01-01-001-009</t>
  </si>
  <si>
    <t>A-01-01-01-001-010</t>
  </si>
  <si>
    <t>A-01-01-01-001-003</t>
  </si>
  <si>
    <t>A-01-01-01-001-004</t>
  </si>
  <si>
    <t>A-01-01-01-001-007</t>
  </si>
  <si>
    <t>A-01-01-01-001-008</t>
  </si>
  <si>
    <t>A-01-01-01-002-008</t>
  </si>
  <si>
    <t>AUXILIO ESPECIAL DE TRANSPORTE</t>
  </si>
  <si>
    <t>A-01-01-01-002-019</t>
  </si>
  <si>
    <t>A-01-01-03</t>
  </si>
  <si>
    <t>A-01-01-03-001-003</t>
  </si>
  <si>
    <t>A-01-01-03-002</t>
  </si>
  <si>
    <t>A-01-01-03-016</t>
  </si>
  <si>
    <t>A-01-01-03-001-002</t>
  </si>
  <si>
    <t>A-01-01-03-030</t>
  </si>
  <si>
    <t>A-01-01-03-066</t>
  </si>
  <si>
    <t>PRIMA DE MATRIMONIO</t>
  </si>
  <si>
    <t>A-01-01-03-067</t>
  </si>
  <si>
    <t>PRIMA DE NACIMIENTO</t>
  </si>
  <si>
    <t>A-01-01-03-071</t>
  </si>
  <si>
    <t>SUBSIDIO DE ANTEOJOS</t>
  </si>
  <si>
    <t>A-01-01-03-038-001</t>
  </si>
  <si>
    <t>BENEFICIOS A LOS EMPLEADOS A CORTO PLAZO</t>
  </si>
  <si>
    <t>A-01-01-03-001-001</t>
  </si>
  <si>
    <t>SUELDOS DE VACACIONES</t>
  </si>
  <si>
    <t>A-01-01-03-045</t>
  </si>
  <si>
    <t>COMPENSACIÓN POR MUERTE</t>
  </si>
  <si>
    <t>A-03-04-02-012</t>
  </si>
  <si>
    <t>A-03-04-02-012-001</t>
  </si>
  <si>
    <t>INCAPACIDADES (NO DE PENSIONES)</t>
  </si>
  <si>
    <t>A-03-04-02-012-002</t>
  </si>
  <si>
    <t>LICENCIAS DE MATERNIDAD Y PATERNIDAD (NO DE PENSIONES)</t>
  </si>
  <si>
    <t>Corregido</t>
  </si>
  <si>
    <t>COM 8-2021-004014 SECRETARIA GENERAL</t>
  </si>
  <si>
    <t>004014</t>
  </si>
  <si>
    <t>36-02-00-041-952510</t>
  </si>
  <si>
    <t>CENTRO AGROEMPRESARIAL Y DESARROLLO PECUARIO DEL HUILA</t>
  </si>
  <si>
    <t xml:space="preserve">CORRECCION RESOLUCION 1-01624 </t>
  </si>
  <si>
    <t>36-02-00-063-912010</t>
  </si>
  <si>
    <t>CENTRO AGROINDUSTRIAL-QUINDIO</t>
  </si>
  <si>
    <t>REDISTRIBUCION SALDO RECURSOS VIATICOS FORMACION</t>
  </si>
  <si>
    <t>SOLCITUD CENTRALIZACION DE RECURSOS</t>
  </si>
  <si>
    <t>SOLICITUD CENTRALIZACION DE RECURSOS</t>
  </si>
  <si>
    <t>36-02-00-066-912110</t>
  </si>
  <si>
    <t>CENTRO ATENCION SECTOR AGROPECUARIO-RISARALDA</t>
  </si>
  <si>
    <t>099</t>
  </si>
  <si>
    <t>36-02-00-099-953110</t>
  </si>
  <si>
    <t>CENTRO DE PRODUCCIÓN Y TRANSFORMACION AGROINDUSTRIAL DE LA ORINOQUIA -VICHADA</t>
  </si>
  <si>
    <t>094</t>
  </si>
  <si>
    <t>36-02-00-094-954710</t>
  </si>
  <si>
    <t>CENTRO AMBIENTAL Y ECOTURISTICO DEL NORORIENTE AMAZONICO -GUAINIA</t>
  </si>
  <si>
    <t>SOLICITUD RECURSOS DESPLAZAMIENTOS INSTRUCTORES</t>
  </si>
  <si>
    <t>SALDO CONTRATACION SERVICIOS PERSONALES</t>
  </si>
  <si>
    <t>ADICION CONTRATACION DINAMIZADOR REGIONAL SER</t>
  </si>
  <si>
    <t>COM 9-2021-075721 DIRECTOR DE EMPLEO</t>
  </si>
  <si>
    <t>075721</t>
  </si>
  <si>
    <t>36-02-00-063-953810</t>
  </si>
  <si>
    <t>CENTRO DE COMERCIO, INDUSTRIA Y TURISMO-QUINDIO</t>
  </si>
  <si>
    <t>Radicado CPE No.  63-9-2021-007602 Se solicita traslado con la finalidad de atender festival de la canción Centro Agroindustrial</t>
  </si>
  <si>
    <t>Radicado Se solicita traslado con la finalidad de atender festival de la canción Centro Agroindustrial</t>
  </si>
  <si>
    <t>COM 9-2021- 076000 DIRECTOR DE FORMACION</t>
  </si>
  <si>
    <t>076000</t>
  </si>
  <si>
    <t>Solicitud de recursos para trámite de reembolsos por medicamentos de afiliados al Servicio Médico Asistencial de la Regional Casanare.</t>
  </si>
  <si>
    <t>COM 9-2021-076002 SECRETARIA GENERAL</t>
  </si>
  <si>
    <t>076002</t>
  </si>
  <si>
    <t>ADICIONARA  Radicado 05-9-2021-012446  N.I.S. 2021-02-289615 Fecha 17/09/2021 11:36:43 a. m.  DE: Olga Lucía Lopera Lopera, oloperal@sena.edu.co -Subdirectora Centro Textil y de Gestión Industrial - Antioquia</t>
  </si>
  <si>
    <t>Adicionar recursos a los Centros y Regionales</t>
  </si>
  <si>
    <t xml:space="preserve">ADICIONAR recursos para la VIATICOS Radicado 05-9-2021-012920 N.I.S. 2021-02-302061 Fecha 27/09/2021 8:37:22 a. m. DE:  Juan Felipe Rendón Ochoa
Director Regional Antioquia </t>
  </si>
  <si>
    <t>ADICIONARA  Radicado 11-9-2021-041700  N.I.S. 2021-02-289888 Fecha 17/09/2021 2:16:06 p. m.  DE:  VÍCTOR MANUEL ARIZA PALMA -DESPACHO REGIONAL CORDOBA</t>
  </si>
  <si>
    <t>ADICIONARA  Radicado 20-9-2021-006327  N.I.S. 2021-02-294930  Fecha 21/09/2021 6:55:23 p. m.. DE: CARLOS RAFAEL MELO FREYLE - Subdirector dCENTRO DE OPERACIÓN Y MANTENIMIENTO MINERO-CESAR</t>
  </si>
  <si>
    <t>ADICIONAR RECURSO PARA LOS CENTROS Y REGIONALES</t>
  </si>
  <si>
    <t>36-02-00-008-920710</t>
  </si>
  <si>
    <t>CENTRO NACIONAL COLOMBO ALEMAN-ATLANTICO</t>
  </si>
  <si>
    <t>CENTRALIZAR Radicado 08-9-2021-016052 N.I.S. 2021-02-263814 Fecha 31/08/2021 9:10:36 p. m. DE:  Víctor Fabián Arbeláez Torrejano - Subdirector Centro Nacional Colombo Alemán - ATLÁNTICO.</t>
  </si>
  <si>
    <t>CENTRALIZAR Radicado 08-9-2021-018331  NIS: 2021-02-297637  Fecha 23/09/2021 9:35:49 a. m. Víctor Fabián Arbeláez Torrejano - Subdirector Centro Nacional Colombo Alemán -ATLANTICO</t>
  </si>
  <si>
    <t>CENTRALIZAR Radicado 9-2021-019330 N.I.S. 2021-02-243427 Fecha 18/08/2021 4:40:45 p. m. DE:  DE: Edgar Orlando Herrera - subdirector CENTRO DE GESTION TECNOLÓGICA DE SERVICIOS-VALLE</t>
  </si>
  <si>
    <t>36-02-00-011-921410</t>
  </si>
  <si>
    <t xml:space="preserve">CENTRO METALMECANICO-BTA D C </t>
  </si>
  <si>
    <t xml:space="preserve">ADICIONAR recursos para evaluadores Fecha 26 de septiembre de 2021 DE:  Jairo Ivan Marin Masmela -CENTRO METALMECANICO - Director Regional Distrito </t>
  </si>
  <si>
    <t>ADICIONAR  Radicado 76-9-2021-022267  N.I.S. 2021-02-286018  Fecha 15/09/2021 11:38:40 a. m.. DE:  DE: Gerardo Augusto Castro Muñoz - Subdirector - Centro de Tecnologías Agroindustriales Cartago, Valle</t>
  </si>
  <si>
    <t>ADICIONARA  Radicado 11-9-2021-041700  N.I.S. 2021-02-289888 Fecha 17/09/2021 2:16:06 p. m.  DE: Gerardo Arturo Medina Rosas, Subdirector del Centro de Formación de Talento Humano en Salud, Regional Distrito Capital</t>
  </si>
  <si>
    <t>CENTRALIZAR  Radicado 76-9-2021-022276  N.I.S. 2021-02-286278 Fecha 15/09/2021 12:26:44 p. m. DE: Mauricio Gómez Betancourt - Subdirector -Centro Náutico Pesquero de Buenaventura.-Valle</t>
  </si>
  <si>
    <t>36-02-00-076-922710</t>
  </si>
  <si>
    <t>CENTRO DE ELECTRICIDAD Y AUTOMATIZACION INDUSTRIAL – CEAI-VALLE</t>
  </si>
  <si>
    <t>CENTRALIZAR Radicado 76-9-2021-022666 N.I.S. 2021-02-290729 Fecha 17/09/2021 9:29:01 p. m. ALEX AMED VALENCIA ROJAS, Subdirector ( E ) del Centro de Electricidad y Automatización Industrial CEAI -VALLE</t>
  </si>
  <si>
    <t>MODIFICAR CONCEPTO INTERNO SENA Radicado 44-9-2021-003877  N.I.S. 2021-02-291020 Fecha 20/09/2021 9:13:41 a. m.  DE: (E) CARLOS PARDO - Subdirector € -CENTRO AGROEMPRESARIAL Y ACUICOLA</t>
  </si>
  <si>
    <t>MODIFICAR CONCEPTO INTERNO SENA Radicado 20-9-2021-006296  N.I.S. 2021-02-293250 Fecha 20/09/2021 9:21:52 p. m.  DE: DE: Álvaro Enrique Restrepo Domínguez, Subdirector Centro Agroempresarial -CESAR</t>
  </si>
  <si>
    <t>COM 9-2021-076092 DURECTOR SISTEMA NACIONAL</t>
  </si>
  <si>
    <t>076092</t>
  </si>
  <si>
    <t xml:space="preserve">Para atenden necesidades del Grupo de Cualificaciones frente al ajuste y/o actualización de Catálogos de Cualificaciones. </t>
  </si>
  <si>
    <t>CENTRO DE TECNOLOGIAS DEL TRANSPORTE -BTA D C</t>
  </si>
  <si>
    <t xml:space="preserve">Traslado de recursos para el desarrollo de comisiones para apoyar en el ajuste y/o actualización de Catálogos de Cualificaciones. </t>
  </si>
  <si>
    <t>36-02-00-076-912410</t>
  </si>
  <si>
    <t>CENTRO AGROPECUARIO DE BUGA-VALLE</t>
  </si>
  <si>
    <t>COM 9-2021-076094 DIRECTOR SISTEMA NACIONAL</t>
  </si>
  <si>
    <t>076094</t>
  </si>
  <si>
    <t>Se trasladan recursos para movilización de instructores para participación en Formaciones Presenciales Priorizadas en el PIC 2021</t>
  </si>
  <si>
    <t>36-02-00-076-000000</t>
  </si>
  <si>
    <t>018</t>
  </si>
  <si>
    <t>36-02-00-018-000000</t>
  </si>
  <si>
    <t>36-02-00-013-000000</t>
  </si>
  <si>
    <t>36-02-00-044-000000</t>
  </si>
  <si>
    <t>CAPACITACIÓN NO FORMAL</t>
  </si>
  <si>
    <t>COM 9-2021-076177 DIRECTOR DE FORMACION</t>
  </si>
  <si>
    <t>076177</t>
  </si>
  <si>
    <t>ASIGNACION DE RECURSOS: Asignacion de recursos para el trámite notariales y de registro de los inmuebles nuevos pendientes de legalización según solicitud del subdirector recibido mediante radicado No. 54-9-2021-005982 NIS 2021-02-305593 de fecha: 28/09/2021 5:27:31 p. m.</t>
  </si>
  <si>
    <t>CENTRALIZACION DE RECURSOS: Solicitud  centralizacion que corresponde al saldo  que  quedo una vez realizado el proceso  de adjudicacion del contrato  del lavado y desinfeccion de  los tanques  según solicitud del subdirector recibido mediante radicado No. 19-9-2021-005499 NIS 2021-02-307594 de fecha: 29/09/2021 5:34:22 p. m.</t>
  </si>
  <si>
    <t>36-02-00-017-921910</t>
  </si>
  <si>
    <t>CENTRO DE AUTOMATIZACION INDUSTRIAL-CALDAS</t>
  </si>
  <si>
    <t>CENTRALIZACION DE RECURSOS: Centralizacion de recursos según solicitud del subdirector recibido mediante radicado No. 17-9-2021-008042 NIS 2021-02-307698 de fecha: 29/09/2021 5:49:54 p. m.</t>
  </si>
  <si>
    <t>36-02-00-008-930210</t>
  </si>
  <si>
    <t>CENTRO DE COMERCIO Y SERVICIOS-ATLANTICO</t>
  </si>
  <si>
    <t>CENTRALIZACION DE RECURSOS: Centralizacion de recursos del certificado de seguridad humana  según solicitud del subdirector recibido mediante radicado No. 08-9-2021-018749 NIS 2021-02-306563 de fecha: 29/09/2021 11:40:23 a. m.</t>
  </si>
  <si>
    <t>ASIGNACION DE RECURSOS: Asignacion de recursos para el Pago licencia de construcción obra cerramiento perimetral sede Yamboro según solicitud del subdirector recibido mediante radicado No. 41-9-2021-008804 NIS 2021-02-301290 de fecha: 24/09/2021 5:52:57 p. m.</t>
  </si>
  <si>
    <t>COM 9-2021-076252 DIRECTOR ADMINISTRATIVO</t>
  </si>
  <si>
    <t>076252</t>
  </si>
  <si>
    <t>COM 9-2021-076158-076281  SECRETARIA GENERAL</t>
  </si>
  <si>
    <t>076158-076281</t>
  </si>
  <si>
    <t>COM 9-2021-076308 SECRETARIA GENERAL</t>
  </si>
  <si>
    <t>076308</t>
  </si>
  <si>
    <t xml:space="preserve">CPE No.  52-9-2021-001497 Se requiere centralizar recursos de Apoyos de Sostenimiento FIC y traslado pptal. para cubrir déficit`s en otros elementos  del Programa FIC </t>
  </si>
  <si>
    <t>CPE No.  52-9-2021-001497 Se requiere traslado de recursos para compra de Materiales de Formación, Programa del FIC</t>
  </si>
  <si>
    <t>CPE No.  52-9-2021-001497  Se requiere traslado de recursos para compra de Elementos de Protección Personal para aprendices, en el Programa del FIC</t>
  </si>
  <si>
    <t>COM 9-2021-076366 DIRECTOR DE FORMACION</t>
  </si>
  <si>
    <t>076366</t>
  </si>
  <si>
    <t>Se procede a gestionar la solictud con RADICADO CPE No.  63-9-2021-007264, recursos de apoyos de sostenimiento para realizar proceso de compra de materiales FIC para construcción de la via</t>
  </si>
  <si>
    <t>36-02-00-050-953210</t>
  </si>
  <si>
    <t>CENTRO DE INDUSTRIA Y SERVICIOS DEL META</t>
  </si>
  <si>
    <t xml:space="preserve">Se procede a gestionar la solictud con RADICADO CPE No.  50-9-2021-004796, Trasladar recursos para Materiales de Formacion y Compra de Elementos de Proteccion FIC. </t>
  </si>
  <si>
    <t>COMPRA DE ELEMENTOS DE PROTECCIÓN Y DOTACIÓN - Aprendices</t>
  </si>
  <si>
    <t>091</t>
  </si>
  <si>
    <t>36-02-00-091-951710</t>
  </si>
  <si>
    <t>CENTRO  PARA LA BIODIVERSIDAD Y EL TURISMO DEL AMAZONAS</t>
  </si>
  <si>
    <t>Se procede a gestionar la solictud con RADICADO CPE No.  91-9-2021-001079 TRASLADO AL RUBRO DE COMPRA DE ELEMENTOS DE PROTECCIÓN Y DOTACIÓN - Aprendices</t>
  </si>
  <si>
    <t>Se procede a gestionar la solictud con RADICADO CPE No. 76-9-2021-024053 CI REGIONALES Y CENTROS SOLICITUD TRASLADO DE RUBRO DE APOYOS DE SOSTENIMIENTO A MATERIALES DE FORMACION CENTRO DE BIOTECNOLOGIA INDUSTRIAL</t>
  </si>
  <si>
    <t>Se procede a gestionar la aisgnacion presupuestal luego del analisis realizado pora la dinamizadora de la red de constrccion frente a la necesidad de adquisicion de equipos y elementos para trabajo seguro en alturas.</t>
  </si>
  <si>
    <t>36-02-00-018-951610</t>
  </si>
  <si>
    <t>CENTRO TECNOLOGICO DE LA AMAZONIA-CAQUETA</t>
  </si>
  <si>
    <t>36-02-00-095-953310</t>
  </si>
  <si>
    <t>CENTRO DE DESARROLLO AGROINDUSTRIAL, TURISTICO Y TECNOLOGICO DEL GUAVIARE</t>
  </si>
  <si>
    <t>COM 9-2021-076378 DIRECTOR DE FORMACION</t>
  </si>
  <si>
    <t>076378</t>
  </si>
  <si>
    <t>36-02-00-011-950810</t>
  </si>
  <si>
    <t>CENTRO DE FORMACION EN ACTIVIDAD FISICA Y CULTURA-BTA DC</t>
  </si>
  <si>
    <t>Participacion de la MS audiovisuales en proyecto Colombia Crea Conexiones MS Audiovisuales</t>
  </si>
  <si>
    <t>36-02-00-015-930510</t>
  </si>
  <si>
    <t>CENTRO DE GESTION ADMINISTRATIVA Y FORTALECIMIENTO EMPRESARIAL- BOYACA</t>
  </si>
  <si>
    <t>Para participación en actividades del proceso de gestión de instancias de concertación y competencias laborales.</t>
  </si>
  <si>
    <t>Para participación de la profesional Mildret Espeleta en actividades relacionadas en el impacto de las normas de competencia laboral en los diseños curriculares y los registros calificados en actividades del proceso de GICCL</t>
  </si>
  <si>
    <t>COM 9-2021-0769539 DIRECTOR SISTEMA NACIONAL</t>
  </si>
  <si>
    <t>076539</t>
  </si>
  <si>
    <t>Radicado CPE No.  05-9-2021-012799 traslado de recursos entre centros, según solicitud</t>
  </si>
  <si>
    <t>36-02-00-005-912710</t>
  </si>
  <si>
    <t>CENTRO DE FORMACION MINERO AMBIENTAL</t>
  </si>
  <si>
    <t>Radicado CPE No.  76-9-2021-023837 Solicitud traslado interno para compra de materiales de formación FIC (adición contrato)</t>
  </si>
  <si>
    <t xml:space="preserve">Radicado SP-2021-002188 Teniendo en cuenta que no se aprueba la centralización de recursos de apoyos de sostenimiento FIC,  se hace necesario el traslado presupuestal, con la finalidad de asignación de recursos a los aprendices  pertenecientes a formación FIC para el uso de apoyos de medios tecnológicos, puesto que, los recursos asignados anteriormente por valor de $2.400.000 para 16 aprendices no alcanza a cubrir la totalidad de los aprendices. </t>
  </si>
  <si>
    <t>RADICADOCPE No.  76-9-2021-023996 TRASLADO DE RECURSOS DEL CENTRO DE TECNOLOGIAS AGROINDUSTRIALES AL CENTRO BIOTECNOLOGIA INDUSTRIAL DEL VALLE PARA MFP</t>
  </si>
  <si>
    <t>Radicado CPE No.  25-9-2021-019928 Se solicita realizar el traslado de los recursos de planes de datos FIC 15.300.000 y que estos sean utilizados para apoyos de sostenimiento FIC, toda vez que en la revisión adelantada por el apoyo administrativo de apoyos de sostenimiento, se encuentran Cero (0) aprendices posibles beneficiarios de medios tecnológicos</t>
  </si>
  <si>
    <t>COM 9-2021-076537 DIRECTOR DE FORMACION</t>
  </si>
  <si>
    <t>076537</t>
  </si>
  <si>
    <t>ARRENDAMIENTOS BIENES INMUEBLES</t>
  </si>
  <si>
    <t>Ajuste a la resolución 1-01624</t>
  </si>
  <si>
    <t>Asignación de recursos, para garantizar el desplazamiento del conductor, por solicitud del Director de la Regional mediante SP- 2021-002149 del 21/09/2021.</t>
  </si>
  <si>
    <t>36-02-00-011-921710</t>
  </si>
  <si>
    <t>CENTRO PARA LA INDUSTRIA DE LA COMUNICACIÓN GRAFICA-BTA D C</t>
  </si>
  <si>
    <t>Asignación de recursos, para garantizar la contratación de un apoyo en el grupo de apoyo mixto del Complejo, con honorarios mensuales de $4.181.120 por un periodo de 2,5 meses, de acuerdo con solicitud por parte de la Subdirectora mediante comunicado N. 2-2021-040865 del 22 de septiembre de 2021.</t>
  </si>
  <si>
    <t>Asignación de recursos, para garantizar la contratación un apoyo a Contratación, para suplir la vacante de 1 Técnico G03 con honorarios de $2.669.225 por un plazo de 2,5 meses, según solicitud de la Subdirectora de Centro mediante  SP-2021-001526 del 02/08/2021</t>
  </si>
  <si>
    <t>Asignación de recursos, para suministro de combustible para el Centro de Formación, de acuerdo a comunicación enviada por la Subdirectora mediante comunicación SP-2021-001573 del 06/08/2021</t>
  </si>
  <si>
    <t xml:space="preserve">Asignación de recursos, de acuerdo a aprobación del Comité de Arrendamientos celebrado el 25 de agosto 2021 y acta No. 29. Se autoriza al Centro de Atención al Sector Agropecuario (9121) para realizar el contrato de arrendamiento de ambientes de formación, ubicado en el KM 11 VÍA CERRITOS CORREGIMIENTO GALICIA PEREIRA, con un canon mensual de $24,294,942.00 por un plazo de 70 días. </t>
  </si>
  <si>
    <t>Solicitud de recursos para dar cumplimiento al  fallo de tutela para garantizar los servicios de salud a la señora  MARIA IBETH RONDON DE AMAYA, beneficiaria del SMA en la Regional Cesar.</t>
  </si>
  <si>
    <t>COM 8-2021-004061 SWECRETARIA GENERAL</t>
  </si>
  <si>
    <t>004061</t>
  </si>
  <si>
    <t>Solicitud de recursos para adicionar el contrato N° CO1.PCCNTR.2445991 suscrito con la CAJA DE COMPENSACION FAMILIAR DE RISARALDA cuyo objeto es Prestar los servicios de especialidades odontológicas, consultas prioritarias y tratamientos que requieran los beneficiarios del Servicio Médico Asistencial del SENA, autorizados por el odontólogo asesor de la Regional Risaralda, en la vigencia 2021.</t>
  </si>
  <si>
    <t>COM 8-2021-004062 SECRETARIA GENERAL</t>
  </si>
  <si>
    <t>004062</t>
  </si>
  <si>
    <t>CENTRO AGROEMPRESARIAL Y DE MANTENIMIENTO MINERO</t>
  </si>
  <si>
    <t>REALIZADO EN RES. 001308</t>
  </si>
  <si>
    <t>CONCEPTOI INTERNO SENA</t>
  </si>
  <si>
    <t>VERIFICAR RECURSO</t>
  </si>
  <si>
    <t>074807-075068</t>
  </si>
  <si>
    <t>REALIZAR EL MOVIMIENTO</t>
  </si>
  <si>
    <t>Traslado de recursos para viaticos y gastos de viaje a regional meta, para cubrir compromisos en diferentes municipios</t>
  </si>
  <si>
    <t>Asignacion viaticos ya que se adquirieron compromisos  con el Municipio de Acacías relacionados con la convocatoria cerrada de este municipio y con emprendedores que residen en diferentes municipios del deparamento</t>
  </si>
  <si>
    <t>COM 9-2021-077060 DIRECTOR DE EMPLEO</t>
  </si>
  <si>
    <t>077060</t>
  </si>
  <si>
    <t>Traslado de recursos a las regionales para adelantar actividades de intermediación laboral en los diferentes municipios de acuerdo a lineamientos internos de movilidad en las regiones.</t>
  </si>
  <si>
    <t>Solicitud de la Regional, para financiar los desplazamientos del equipo de Administración e Intermediación Laboral de la Agencia Pública de Empleo – APE</t>
  </si>
  <si>
    <t>36-02-00-073-000000</t>
  </si>
  <si>
    <t>Solicitud de recursos para el  desplazamiento del personal APE a municipios del departamento con miras a  atender actividades propias de la Gestión para el Empleo y la Empleabilidad en actividades como: Intermediación Laboral (Ministerio de Trabajo, oferta de servicios; Entes locales, estrategia de ampliación de cobertura oficinas satélites de APE), Desarrollo de Estrategias Sectoriales (Requerimientos de sectores como Hidrocarburos y Concesiones Viales), Orientación Ocupacional (Jornadas de servicios con alcaldías municipales; participación en eventos feriales; encuentros empresariales con Cámaras de Comercio jurisdicción Tolima</t>
  </si>
  <si>
    <t>36-02-00-027-000000</t>
  </si>
  <si>
    <t>COM 9-2021-077041 DIRECTOR DE EMPLEO</t>
  </si>
  <si>
    <t>077041</t>
  </si>
  <si>
    <t>Se ajusta el recurso, el correcto es el 11</t>
  </si>
  <si>
    <t>Se ajusta el concepto, el correcto es OTROS MATERIALES Y SUMINISTROS</t>
  </si>
  <si>
    <t>Estos recursos estan en planeacion por el rubor de Prestacion de servicios, en el  comunicado se solicta autorizacion para el uso de estos recursos</t>
  </si>
  <si>
    <t>REALIZADO EN RES 01398</t>
  </si>
  <si>
    <t>CONCEPTOI INTERNO SENA - SEGÚN EJECUCION  NO HAY RECURSOS</t>
  </si>
  <si>
    <t>SEGÚN EJECUCION HAY $278,065,813</t>
  </si>
  <si>
    <t>cambie el concpeto interno SENA</t>
  </si>
  <si>
    <t>Corresponde a una nueva solicitud</t>
  </si>
  <si>
    <t>Radicado CPE No.  11-9-2021-043998 SOLICITUD DE TRASLADO DE RECURSOS ENTRE CENTROS</t>
  </si>
  <si>
    <t>36-02-00-011-921610</t>
  </si>
  <si>
    <t>CENTRO DE DISEÑO Y  METROLOGIA-BTA D C</t>
  </si>
  <si>
    <t>COM 9-2021-077455 DIRECTOR DE FORMACION</t>
  </si>
  <si>
    <t>077455</t>
  </si>
  <si>
    <t>A-01-01-03-013</t>
  </si>
  <si>
    <t>Para utilizar unicamente en apoyos educativos- estímulos  vigencia 2021</t>
  </si>
  <si>
    <t>COM 9-2021-077331 SECGRETARIA GENERAL</t>
  </si>
  <si>
    <t>077331</t>
  </si>
  <si>
    <t>Asignación de recursos, para atender la linea programatica de concursos a cargo de la Dirección de Formación Profesional, por solicitud de la Dirección de Formación Profesional  13/09/2021</t>
  </si>
  <si>
    <t>CENTRALIZACION DE RECURSO NO UTILIZADO</t>
  </si>
  <si>
    <t>DESPACHO DIRECCIÓN</t>
  </si>
  <si>
    <t>36-02-00-013-930410</t>
  </si>
  <si>
    <t>CENTRO DE COMERCIO Y SERVICIOS-BOLIVAR</t>
  </si>
  <si>
    <t>RECURSOS PARA PROCESO LOGISTICO DEL BOOTCAMP DE BILINGUISMO DE WORLDSKILLS COLOMBIA</t>
  </si>
  <si>
    <t>36-02-00-050-911710</t>
  </si>
  <si>
    <t>CENTRO AGROINDUSTRIAL DEL META</t>
  </si>
  <si>
    <t xml:space="preserve">Solicitud de centralización de recursos  destinado para la habilidad 75 de estrategia WorldSkills Colombia ya sobrararon los recursos mencionados anteriormente </t>
  </si>
  <si>
    <t>Recusros para el evento de SENASOFT Colombia</t>
  </si>
  <si>
    <t>COM 9-2021-077320 DIRECTOR DE FORMACION</t>
  </si>
  <si>
    <t>077320</t>
  </si>
  <si>
    <t>COM 9-2021-077459 DIRECTOR DE FORMACION</t>
  </si>
  <si>
    <t>077459</t>
  </si>
  <si>
    <t>Radicado CPE No.  66-9-2021-007234 Se solicita la disminución de parte de los recursos asignados al rubro Apoyos de Sostenimiento y aumentar en la misma cantidad los rubros de Materiales para Formación Profesional</t>
  </si>
  <si>
    <t>Radicado CPE No.  44-9-2021-003310 Con el fin de garantizar la ejecucion de los recursos asignados y cubrir toda la necesidad para la compra y/o suministro de los materiales de formacion solicitados en los programas FIC del centro se solicita el siguiente traslado.</t>
  </si>
  <si>
    <t>COM 9-2021-077575 DIRECTOR DE MFORMACION</t>
  </si>
  <si>
    <t>077575</t>
  </si>
  <si>
    <t>según ejecucion HAY $314,205,426</t>
  </si>
  <si>
    <t>traslado modicacion externas</t>
  </si>
  <si>
    <t>36-02-00</t>
  </si>
  <si>
    <t>SOFTWARE</t>
  </si>
  <si>
    <t>MOBILIARIO Y ENSERES</t>
  </si>
  <si>
    <t>Asignación de recursos, para la compra de mobiliario para oficinas sindicales y sala de audiencia de la Oficina de Control Interno Disciplinario, de acuerdo con solicitud de la Dirección Administrativa y Financiera, mediante comunicado No. SP-2021-002141 del 20/09/2021</t>
  </si>
  <si>
    <t xml:space="preserve">Asignación de viáticos administrativos, solicitdos por el Subdirector del C.F. mediante SP-2021-002119 del 15 de septiembre de 2021. </t>
  </si>
  <si>
    <t xml:space="preserve">Asignación de recursos, para garantizar los desplazamientos del personal administrativo, solicitados por la Subdirectora del Centro de Formación mediante radicado CEP No. 9-2021-004745 del 24 septiembre de 2021.  </t>
  </si>
  <si>
    <t xml:space="preserve">Asignación de recursos, viáticos formación, solicitados por el Subdirector del C.F. mediante CPE-9-23-2021-003891 del 13 de septiembre de 2021. Tienen concepto Favorable de la Dirección de Formación profesional de fecha 29 septiembre de 2021.
</t>
  </si>
  <si>
    <t>Asignación de recursos, para la compra de tóner de las impresoras, solicitados por el Subidrector del Centro de Formación mediante radicado SP-2021-002145 del 20 de sep de 2021</t>
  </si>
  <si>
    <t xml:space="preserve">Asignación de recursos, para la compra de tóner de las impresoras, solicitados por la Subidrectora del Centro de Formación mediante radicado SP-2021-002173 del 24 de sep de 2021
</t>
  </si>
  <si>
    <t xml:space="preserve">Asignación de recursos viáticos formación, solicitados por la Subdirectora del C.F. mediante CPE-2021-004163 del 31 de agosto de 2021.
</t>
  </si>
  <si>
    <t>Asignación materiales formación, solicitados por la Subdirectora del C.F. mediante CPE-9-2021-002114 del 23 de agosto de 2021. Tienen concepto Favorable de la Dirección de Formación profesional de fecha 29 septiembre de 2021.</t>
  </si>
  <si>
    <t>MAQUINARIA INDUSTRIAL</t>
  </si>
  <si>
    <t xml:space="preserve">Asignación de recursos, para garantizar la compra de maquinaria y equipo formación en los programas técnicos de Agroindustria Alimentaria, Procesamiento de carnes y Panificación, solicitados por la Subdirectora del C.F. mediante CPE-9-2021-002114 del 23 de agosto de 2021. Tienen concepto Favorable de la Dirección de Formación profesional de fecha 29 septiembre de 2021.
</t>
  </si>
  <si>
    <t xml:space="preserve">Asignación de recursos para dotación de ropa, solicitados por la Directora de la Regional Nariño mediante CPE-2021-001588 de 9 septiembre de 2021 y aval de la Secretaría General  a través de CPE No.  01-9-2021-072176 el 16 de septiembre de 2021
</t>
  </si>
  <si>
    <t>36-02-00-023-952310</t>
  </si>
  <si>
    <t>CENTRO DE COMERCIO, INDUSTRIA Y TURISMO DE CORDOBA-CORDOBA</t>
  </si>
  <si>
    <t xml:space="preserve">Asignación de recursos adicionales para materiales de formación, solicitados por la subdirectora del Centro de Formación mediante SP-2021-002145 de 22 de septiembre de 2021 y concepto favorable de la Dirección de Formación Profesional a través de correo el 30 septiembre de 2021. 
</t>
  </si>
  <si>
    <t>36-02-00-005-940110</t>
  </si>
  <si>
    <t>CENTRO DE SERVICIOS DE SALUD-ANTIOQUIA</t>
  </si>
  <si>
    <t>Asignación de recursos, para garantizar la contratación de instructores de acuerdo con la meta adicional asignada en el marco de la estrategia "SENA Futuro para los jóvenes", por solicitud del Director Regional mediante SP-2021-001683 del 20 de agosto 2021</t>
  </si>
  <si>
    <t>Asignación de recursos, para garantizar la contratación de instructores de acuerdo con la meta adicional asignada en el marco de la estrategia "SENA Futuro para los jóvenes", por solicitud de la Subdirectora de Centro mediante SP-2021-002029 del 2 de septiembre 2021</t>
  </si>
  <si>
    <t>Optimización de recursos, ajuste a Resolución No. 01545 del 6 de septiembre de 2021 a solicitud SP-2021-001884 del 31 de Agosto de 2021, de acuerdo con la corrección realizada por el Director Regional mediante correo electrónico del 15 de septiembre de 2021.</t>
  </si>
  <si>
    <t>Asignación de recursos para garantizar la contratación de un (1) intérprete de lengua de señas con honorarios de $1.300.000 por un plazo de 2,5 meses de acuerdo con la solicitud del Subdirector de Centro mediante SP-2021-002090 del 9 de septiembre de 2021.</t>
  </si>
  <si>
    <t xml:space="preserve">Optimización de recursos, según solicitud de la Subdirectora de Centro mediante SP-2021-002172 del 24 de septiembre de 2021 </t>
  </si>
  <si>
    <t xml:space="preserve">Asignación de recursos, para garantizar el desplazamiento del personal administrativo vinculado y contratista a las diferentes sedes, según solicitud del Subdirector de Centro mediante SP-2021-001932 del 31 de Agosto de 2021. </t>
  </si>
  <si>
    <t>36-02-00-005-950110</t>
  </si>
  <si>
    <t>COMPLEJO TECNOLOGICO PARA LA GESTION AGROEMPRESARIAL-ANTIOQUIA</t>
  </si>
  <si>
    <t xml:space="preserve">Asignación de recursos, para garantizar el pago de los servicios públicos hasta finalizar vigencia, de acuerdo con la solicitud del Subdirector (e) de Centro mediante SP-2021-002170 del 24 de septiembre de 2021. </t>
  </si>
  <si>
    <t>36-02-00-015-911010</t>
  </si>
  <si>
    <t>CENTRO DE DESARROLLO AGROPECUARIO Y AGROINDUSTRIAL - BOYACA</t>
  </si>
  <si>
    <t>Asignación de recursos, para garantizar el pago de los servicios públicos hasta finalizar vigencia, de acuerdo con la solicitud del Subdirector de Centro mediante SP-2021-002185 del 28 de septiembre de 2021.</t>
  </si>
  <si>
    <t>36-02-00-015-951410</t>
  </si>
  <si>
    <t>CENTRO INDUSTRIAL DE MANTENIMIENTO Y MANUFACTURA- BOYACA</t>
  </si>
  <si>
    <t xml:space="preserve">Asignación de recursos, para el reemplazo de la funcionario G03 para el área de administración educativa con honorarios de $2.173.300 por 2,5 meses, según solicitud del Subdirector de Centro mediante SP-2021-002143 del 20 de septiembre de 2021 y con aval de Secretaria General mediante correo electrónico del 30 de septiembre de 2021. </t>
  </si>
  <si>
    <t>Optimización de recursos, por contrato de combustible de acuerdo a solicitud enviada por la Subdirectora mediante comunicación SP-2021-001526 del 02/08/2021</t>
  </si>
  <si>
    <t>OFICINA DE SISTEMAS</t>
  </si>
  <si>
    <t>Optimización de recursos, correspondiente al proceso de garantías Apple por valor de $11.027.494 , proceso de Renovación Soporte AUTOAUDIT en $611.769, proceso de Renovación Adobe para Formación por valor de $40.037.989, proceso de DFNT por valor de $100.000.000 de acuerdo a comunicación enviada por el Jefe de la Oficina de Sistemas mediante comunicación SP-2021-001634 del 12/08/2021</t>
  </si>
  <si>
    <t>Optimización de recursos, correspondiente al proceso de SALDO PROCESO GOBIERNO DIGITAL TERCERA FASE NIVEL NACIONAL SENA por valor de $110.000 de acuerdo a comunicación nviada por el Jefe de la Oficina de Sistemas mediante comunicación SP-2021-001634 del 12/08/2021</t>
  </si>
  <si>
    <t>COMPRA DE SEMOVIENTES</t>
  </si>
  <si>
    <t>Optimización de recursos, por contrato del contrato de compra de bovinos hembrasde acuerdo a solicitud enviada por la Subdirectora mediante comunicación SP-2021-001593 del 02/08/2021</t>
  </si>
  <si>
    <t>36-02-00-073-922610</t>
  </si>
  <si>
    <t>CENTRO DE INDUSTRIA Y CONSTRUCCION-TOLIMA</t>
  </si>
  <si>
    <t>Optimización de recursos, de viáticos de acuerdo a solicitud enviada por la Subdirectora mediante comunicación SP-2021-001678 del 19/08/2021</t>
  </si>
  <si>
    <t>Optimización de recursos, de Contratación de Instructores de acuerdo a solicitud enviada por la Subdirectora mediante comunicación SP-2021-002046 del 03/09/2021</t>
  </si>
  <si>
    <t>Optimización de recursos, de Materiales de Formación de acuerdo a solicitud enviada por la Subdirectora mediante comunicación SP-2021-002047 del 03/09/2021</t>
  </si>
  <si>
    <t>Asignación de recursos, para viáticos de formación con el fin de garantizar la formación de los aprendices que se tienen actualmente de acuerdo a solicitud enviada por el subdirector del mediante comunicación SP-2021-002140 del 18/09/2021</t>
  </si>
  <si>
    <t>36-02-00-008-920810</t>
  </si>
  <si>
    <t>CENTRO INDUSTRIAL Y DE AVIACION-ATLANTICO</t>
  </si>
  <si>
    <t>Asignación de recursos, para viáticos administrativos de viajes realizados por funcionarios y contratistas del Centro Industrial y de Aviación, quienes se dirigen a diferentes ciudades del País, a Municipios y sedes del Centro, diferentes lugares de atención para dar cumplimiento a sus actividades encomendadas con el objetivo de responder a las metas asignadas y cumplir con los objetivos institucionales de acuerdo a solicitud enviada por el subdirector del mediante comunicación SP-2021-002048 del 03/09/2021</t>
  </si>
  <si>
    <t>36-02-00-076-912510</t>
  </si>
  <si>
    <t>CENTRO LATINOAMERICANO DE ESPECIES MENORES-VALLE</t>
  </si>
  <si>
    <t>Asignación de recursos, para garantizar el desplazamiento de los instructores que atienden los programas de Economía Campesina, por solicitud del Subdirector de Centro mediante CPE No. 9-2021-019930 el 24 de agosto 2021 y concepto favorable de la Dirección de Formación Profesional a través de correo el 27 de septiembre 2021</t>
  </si>
  <si>
    <t>Traslado de recrusos, del Centro de Biotecnología Industrial al Centro Latinoamericano de Especies Menores CLEM, para adición a contrato mantenimiento vehiculos con el objeto de atender las necesidades de mantenimiento vehiculos del CBI, proceso publicado en dos ocasiones y declarado desierto por el no cumplimiento requisitos ambientales y de SST, por solicitud del Subdirector de Centro mediante SP-2021-002187 el 29 de septiembre 2021</t>
  </si>
  <si>
    <t>36-02-00-013-910510</t>
  </si>
  <si>
    <t>CENTRO INTERNACIONAL NAUTICO, FLUVIAL Y PORTUARIO-BOLIVAR</t>
  </si>
  <si>
    <t>Ajuste a Resolución 1-01624</t>
  </si>
  <si>
    <t>Asignación de recursos, adicionales a la Orden de Compra 62194 de 2020, para a la contratación de 5 operarios de Jardinería básica, 5 operarios de Mantenimiento Básico y 3 auxiliares de aseo, en el Centro Agropecuario de Buga, por solicitud del Director Regional mediante CPE No. 9-2021-019610 el 20 de agosto 2021 y aval de la Dirección Administrativa y Financiera a través de correo el 31 de agosto 2021</t>
  </si>
  <si>
    <t>Asignación de recursos, para garantizar los materiales requeridos para la meta de jóvenes, por solicitud del Subdirector de Centro mediante el de sepreimbre 2021 y concepto favorable de la Dirección de Formación Profesional a través de Respuesta Ciudadana 92021060609 el 3 agosto 2021</t>
  </si>
  <si>
    <t>Asignación de recursos, para garantizar el desplazamiento del personal administrativo, para poder participar en diferentes reuniones y comités de Dirección, así como brindar la atención presencial, preparación de planeación y alertas tempranas de la vigencia, por solicitud del Subdirector del Centro mediante SP-2021-002208 el 1 de octubre 2021</t>
  </si>
  <si>
    <t>Traslado de recursos, para adicionar al contrato del Operador Logístico en la Regional Bolivar, acorde con la autorización de la Regional Atlántico en fecha 27 de septiembre de 2021, por solicitud de la Coordinadora de Seguridad y Salud en el Trabajo - Secretaría General mediante CPE No. 9-2021-075238 el 28 de septiembre 2021</t>
  </si>
  <si>
    <t>VIATICOS Y GASTOS DE VIAJE SINDICALES</t>
  </si>
  <si>
    <t>Asignación de recursos, para atender los viáticos sindicales en la vigencia 2021 para completar la solicitud de la Secretaría General en comunicación No 8-2021-003695 del 25 de agosto de 2021.</t>
  </si>
  <si>
    <t>Asignación de recursos, para adicionar el siguiente contrato 1) Contrato No 2200880 - Facilitador Virtual - Dias adicionar 15- valor de la adición $2.049.596 - Fecha Fin Contrato 30 Diciembre 2021 por solicitud de la Dirección de Formación mediante correo del 3 de agosto de 2021.</t>
  </si>
  <si>
    <t>Asignación de recursos, para adicionar el siguiente contrato 1) Contrato No 2169329- Facilitador Virtual - Dias adicionar 20  valor de la adición $2.732.795 - Fecha Fin Contrato 30 Diciembre 2021  por solicitud de la Dirección de Formación mediante correo del 3 de agosto de 2021.</t>
  </si>
  <si>
    <t>36-02-00-013-910410</t>
  </si>
  <si>
    <t>CENTRO AGROEMPRESARIAL Y MINERO-BOLIVAR</t>
  </si>
  <si>
    <t>Asignación de recursos, para  adicionar el siguiente contrato 1) Contrato No 2192580- E-pedagogo - Dias adicionar 15- valor de la adición $2.202.620 - Fecha Fin Contrato 30 Diciembre 2021  por solicitud de la Dirección de Formación mediante correo del 3 de agosto de 2021.</t>
  </si>
  <si>
    <t>Asignación de recursos, para  adicionar el siguiente contrato 1) Contrato No 2177847- Facilitador Virtual - Dias adicionar 27- valor de la adición $3.689.273 - Fecha Fin Contrato 30 Diciembre 2021  por solicitud de la Dirección de Formación mediante correo del 3 de agosto de 2021.</t>
  </si>
  <si>
    <t>Asignación de recursos, para  adicionar el siguiente contrato 1) Contrato No 2138221- Facilitador Virtual - Dias adicionar 11- valor de la adición $1.503.037- Fecha Fin Contrato 15 Diciembre 2021  por solicitud de la Dirección de Formación mediante correo del 3 de agosto de 2021.</t>
  </si>
  <si>
    <t>36-02-00-073-931010</t>
  </si>
  <si>
    <t>CENTRO DE COMERCIO Y SERVICIOS-TOLIMA</t>
  </si>
  <si>
    <t>Asignación de recursos, para adicionar los siguientes contratos: Contrato No 2175251- Facilitador Virtual - Días adicionar 21- valor de la adición $2.869.434 Fecha Fin Contrato 30 diciembre 2021; Contrato No 2202134- Soporte Análisis de datos - Días adicionar 15- valor de la adición $1.682.107 Fecha Fin Contrato 30 diciembre 2021; Contrato No 2224086- Agente soporte técnico LMS - Días adicionar 10- valor de la adición $1.366.397 Fecha Fin Contrato 30 diciembre 2021  por solicitud de la Dirección de Formación mediante correo del 3 de agosto de 2021</t>
  </si>
  <si>
    <t>Asignación de recursos, para  adicionar el siguiente contrato 1) Contrato No 2156704- Facilitador Virtual - Dias adicionar 27- valor de la adición $3.689.273 - Fecha Fin Contrato 30 Diciembre 2021  por solicitud de la Dirección de Formación mediante correo del 3 de agosto de 2021.</t>
  </si>
  <si>
    <t>Asignación de recursos, para adicionar los siguientes contratos: Contrato No 2186561- Facilitador Virtual - Dias adicionar 17- valor de la adición $2.322.875 - Fecha Fin Contrato 30 Diciembre 2021; Contrato No 2187699- Agente Soporte Técnico Lms - Días adicionar 7- valor de la adición $956.478 - Fecha Fin Contrato 20 Diciembre 2021  por solicitud de la Dirección de Formación mediante correo del 3 de agosto de 2021.</t>
  </si>
  <si>
    <t>Asignación de recursos, para adicionar los siguientes contratos: Contrato No 2138242- Agente Soporte Técnico Lms- Días adicionar 21- valor de la adición $2.869.434 Fecha Fin Contrato 22 diciembre 2021; Contrato No 2137750- Agente Soporte Técnico Lms- Días adicionar 30- valor de la adición $4.099.192 Fecha Fin Contrato 31 diciembre 2021; Contrato No 2137826- Agente Soporte Técnico Lms- Días adicionar 30- valor de la adición $4.099.192 Fecha Fin Contrato 31 diciembre 2021  por solicitud de la Dirección de Formación mediante correo del 3 de agosto de 2021.</t>
  </si>
  <si>
    <t>Asignación de recursos, para adicionar los siguientes contratos: Contrato No 2204670- Agente Soporte Técnico Lms - Dias adicionar 7- valor de la adición $956.478 - Fecha Fin Contrato 22 diciembre 2021; Contrato No 2204649  Agente Soporte Técnico Lms - Días adicionar 5- valor de la adición $683.199 - Fecha Fin Contrato 20 Diciembre 2021  por solicitud de la Dirección de Formación mediante correo del 3 de agosto de 2021.</t>
  </si>
  <si>
    <t xml:space="preserve">Traslado de recursos por solicitud de la Dirección de Planeación </t>
  </si>
  <si>
    <t>36-02-00-019-911310</t>
  </si>
  <si>
    <t>CENTRO AGROPECUARIO-CAUCA</t>
  </si>
  <si>
    <t>Optimización de recursos, de acuerdo con solicitud del Subdirector mediante radicado SP-2021-001875 del 31 de agosto de 2021</t>
  </si>
  <si>
    <t>Asignación de recursos, con el fin de garantizar los desplazamiento de los instructores de formación regular de acuerdo con solicitud del Subdirector mediante radicado No. SP-2021-002144 del 20 de septiembre de 2021</t>
  </si>
  <si>
    <t>Asignación de recursos, con el fin de atender el pago de servicio de acueducto de febrero a diciembre de 2021 y la recolección, transporte, tratamiento y dispoción de residuos peligrosos, de acuerdo con solicitud del Subdirector mediante radicado No. SP-2021-002183 del 28 de septiembre de 2021</t>
  </si>
  <si>
    <t>Optimización de recursos, de acuerdo con solicitud del Director Regional mediante radicado 9-2021-001266 del 30 de junio de 2021</t>
  </si>
  <si>
    <t>Asignación de recursos, con el fin de garantizar el desplazamiento de los servidores a los diferentes municipios del departamento, para la entrega de materiales de formación, de acuerdo con solicitud del Subdirector mediante radicado No. SP-2021-001529 del 2 de agosto de 2021</t>
  </si>
  <si>
    <t>Asignación de recursos, con el fin de garantizar los recursos para la compra de la dotación de ropa de trabajo para la vigencia 2021 de acuerdo con solicitud del Director Regional mediante radicado 9-2021-001732 del 31 de agosto de 2021 y aval de la Coordinadora de Relaciones Laborales mediante correo el 20 de septiembre 2021</t>
  </si>
  <si>
    <t>Asignación de recursos, para la contratación de un apoyo administrativo para talento humano y otro apoyo administrativo para la coordinación administrativa, cada uno por unos honorarios de $3.000.000 por un plazo de 2,5 meses, de acuerdo con solicitud del Director Regional mediante radicado SP-2021-002061 del 16 de septiembre de 2021</t>
  </si>
  <si>
    <t>Asignación de recursos, para la adición y prórroga del contrato de prestación de servicios profesionales  CO1.PCCNTR.2163803 del 26/01/2021, de acuerdo con solicitud del  Director Regional mediante radicado SP-2021-002031 del 02 de septiembre de 2021</t>
  </si>
  <si>
    <t>36-02-00-091-000000</t>
  </si>
  <si>
    <t>Asignación de recursos, para la contratación de un tecnólogo como apoyo en la implementación de la política digital y procesos de extensionismos tecnológico en la regional, con honorarios de $2.600.000 por 2,5 meses, de acuerdo con solicitud del Director Regional mediante radicado No. CPE No.  91-9-2021-001030 del 02 de septiembre de 2021</t>
  </si>
  <si>
    <t>Asignación de recursos, para la contratación de un tecnólogo como apoyo en la implementación de la política digital y procesos de extensionismos tecnológico, con honorarios de $2.600.000 por 2,5 meses, en el Centro para la Biodiversidad y el Turismo del Amazonas, de acuerdo con solicitud del Director Regional mediante radicado No. CPE No.  91-9-2021-001030 del 02 de septiembre de 2021</t>
  </si>
  <si>
    <t>Asignación de recursos, para garantizar el pago de los servicios públicos, de acuerdo con solicitud por parte del Subdirector mediante radicado N. SP-2021-002162 del 23  de septiembre de 2021.</t>
  </si>
  <si>
    <t>Asignación de recursos, para garantizar el desplazamiento de los funcionarios, de acuerdo con solicitud por parte del Subdirector mediante radicado N. 68-9-2021-019454 del 22 de septiembre de 2021.</t>
  </si>
  <si>
    <t>36-02-00-011-921210</t>
  </si>
  <si>
    <t xml:space="preserve">CENTRO DE MANUFACTURA EN TEXTILES Y CUERO-BTA D C </t>
  </si>
  <si>
    <t>Asignación de recursos, para garantizar la compra de cargador (fuente) para plataforma de salva escaleras, de acuerdo con solicitud por parte de la Subdirectora mediante radicado N. 11-9-2021-039438 y concepto técnico dado por el grupo de construcciones el día 29 de septiembre de 2021.</t>
  </si>
  <si>
    <t>Asignación de recursos, para garantizar la compra de materiales de formación, de acuerdo con solicitud por parte de la Subdirectora mediante comunicado SP-2021-001504 del 27 de julio de 2021 y concepto favorable, por parte de la Dirección de Formación Profesional el día 20 de septiembre de 2021</t>
  </si>
  <si>
    <t>Optimización de recursos, de acuerdo con solicitud por parte de la Subdirectora mediante radicado SP-2021-001504 del 27 de julio de 2021</t>
  </si>
  <si>
    <t>COM 9-2021-077799 DIRECTOR DE PLANEACION</t>
  </si>
  <si>
    <t>077799</t>
  </si>
  <si>
    <t xml:space="preserve">Optimización de recursos, de acuerdo a solicitud enviada por la Directora mediante comunicación CPE No. 08-9-2021-018976 - Nis.: 2021-02-310182 de fecha 01/10/2021 y VoBo de la Dirección Administrativa y Financiera mediante correo eléctronico del 01/10/2021. </t>
  </si>
  <si>
    <t xml:space="preserve">Asignación de recursos, para adicionar al contrato de transporte, de acuerdo a solicitud enviada por la Directora mediante comunicación CPE No. 08-9-2021-018976 - Nis.: 2021-02-310182 de fecha 01/10/2021 y VoBo de la Dirección Administrativa y Financiera mediante correo eléctronico del 01/10/2021. </t>
  </si>
  <si>
    <t>OFICINA DE COMUNICACIONES</t>
  </si>
  <si>
    <t>Optimización solicitada por la oficina de comunicaciones mediante comunicado CPE No. 01-9-2021-069828 del 6 de septiembre de 2021</t>
  </si>
  <si>
    <t>Asignación de recursos, para la contratación de 2 abogados (abogado senior honorarios de $8.000.000 por 2,5 meses y abogado junior honorarios de $6.000.000 por 2,5 meses) por solicitud de la Dirección de Formación mediante correo del 29 de septiembre de 2021.</t>
  </si>
  <si>
    <t>Optimización de recursos, por solicitud del Subdirector del Centro mediante SP-2021-002190 el 5 de octubre 2021</t>
  </si>
  <si>
    <t>Asignación de recursos, para garantizar el desplazamiento de los instructores, por solicitud del Subdirector del Centro mediante SP-2021-002190 el 5 de octubre 2021</t>
  </si>
  <si>
    <t>COM 9-2021-078002 DIRECTOR DE PLANEACION</t>
  </si>
  <si>
    <t>078002</t>
  </si>
  <si>
    <t xml:space="preserve">CPE No.  70-9-2021-003280 Solicitamos esta modificiación para lograr con una excelente ejecución presupuestal, y asi cumplir con la metas propuesta por  centro y Direción General </t>
  </si>
  <si>
    <t>RADICADO CPE No.  18-9-2021-002217DISMINUCION DE RECURSOS POR TRASLADO PRESUPUESTAL POR SOBRANTE EN APOYO DE SOSTENIMIENTO ALUMNO - FIC</t>
  </si>
  <si>
    <t>COM 9-2021-078183 DIRECTOR DE FORMACION</t>
  </si>
  <si>
    <t>078183</t>
  </si>
  <si>
    <t>Radicada 25-9-2021-018483 Por solicitud del subdirector Belisario Gomez realiza solicitud de traslado de 
 apoyos de sostenimiento FIC por valor de  $ 54.275.395 según radicado 50-9-2021-004370</t>
  </si>
  <si>
    <t>CPE No. 41-9-2021-008393 Solicitud de adición de recursos para el programa de formación FIC , con el fin de garantizar por todo el 2021 el apoyo de sostenimiento a los aprendices beneficiados</t>
  </si>
  <si>
    <t>CPE No.  05-9-2021-011683 se solicita disminuir recursos para trasladar al rubro de Materiales de Formacion Profesional Recuros FIC</t>
  </si>
  <si>
    <t>CPE No. 25-9-2021-016742 Solicitud traslado de recursos de apoyos de sostenimiento FIC a materiales de formación FIC</t>
  </si>
  <si>
    <t>047</t>
  </si>
  <si>
    <t>36-02-00-047-911810</t>
  </si>
  <si>
    <t>CENTRO ACUICOLA Y AGROINDUSTRIAL DE GAIRA-MAGDALENA</t>
  </si>
  <si>
    <t xml:space="preserve">CPE No. 47-9-2021-003610 TRASLADO DE RECURSOS DE APOYOS DE SOSTENIMIENTO FIC PARA EL RUBRO DE MATERIALES DE FORMACION SEGÚN PROYECCION ADJUNTA </t>
  </si>
  <si>
    <t xml:space="preserve">CPE No.  05-9-2021-011891 SOLICITUD HECHA POR EL CENTRO SOBRANTES DE RECURSOS </t>
  </si>
  <si>
    <t xml:space="preserve">CPE No. 15-9-2021-004846 SE SOLICITA EL TRASLADO POR SOLICITUD DEL CENTRO DE LA LOGISTICA INTERNACIONAL  DE LA REGIONAL NARIÑO PARA CUBRIR EL PAGO DE APRENDICES BENEFICIARIOS DE  APOYOS DE SOSTENIMIENTO </t>
  </si>
  <si>
    <t xml:space="preserve"> CPE No.  27-9-2021-000560 Solicitud de traslado de recursos de apoyo de sostenimiento hacia materiales de formaciòn y elementos de protección</t>
  </si>
  <si>
    <t>36-02-00-015-911110</t>
  </si>
  <si>
    <t>CENTRO  MINERO- BOYACA</t>
  </si>
  <si>
    <t>CENTRALIZACION DE RECURSOS: Solicitud de centralizacion recursos excedentes de certificado seguridad humana según solicitud del subdirector enviada mediante radicado No. SP-2021-002200 Fecha: 30/09/2021</t>
  </si>
  <si>
    <t>CENTRALIZACION DE RECURSOS: Solicitud de centralizacion de Recursos no utilizados para contratar los estudios, suministro de equipos de extracción de humos de soldadura y obras necesarias para la adecuación de espacios de formación en soldadura en distintas sedes de las regionales del servicio nacional de aprendizaje sena a nivel nacional, mediante el sistema de precios unitarios fijos, sin fórmula de reajuste segun solicitud del DAF según solicitud del subdirector enviada mediante radicado No. 50-9-2021-004896 NIS 2021-02-309660 de fecha: 30/09/2021 5:37:53 p. m.</t>
  </si>
  <si>
    <t>CENTRALIZACION DE RECURSOS: Solicitud de centralizacion de Recursos no utilizados para contratar la interventoría técnica, contable, financiera, jurídica y administrativa de los estudios, suministro de equipos de extracción de humos de soldadura y obras necesarias para la adecuación de espacios de formación en soldadura en  distintas sedes de las regionales del servicio nacional de aprendizaje sena a nivel nacional,mediante el sistema de precios unitarios fijos, sin fórmula de reajuste segun solicitud del DAF según solicitud del subdirector enviada mediante radicado No. 50-9-2021-004896 NIS 2021-02-309660 de fecha: 30/09/2021 5:37:53 p. m.</t>
  </si>
  <si>
    <t>CENTRALIZACION DE RECURSOS: Solicitud de centralizacion de recursos no utilizados para tramitar el Certificado de seguridad humana expedido por el cuerpo de bomberos según requerimiento del grupo de SST de la Direccion general según solicitud del subdirector enviada mediante radicado No. 50-9-2021-004896 NIS 2021-02-309660 de fecha: 30/09/2021 5:37:53 p. m.</t>
  </si>
  <si>
    <t>ASIGNACION DE RECURSOS: Asignacion de recursos para realizar pago por concepto de licencia de construccion según solicitud del subdirector enviada mediante radicado No. 73-9-2021-015314 NIS 2021-02-308536 de fecha: 30/09/2021 11:08:14 a. m.</t>
  </si>
  <si>
    <t>CENTRALIZACION DE RECURSOS: Solicitud de centralizacion de valor sobrante después de realizado el CDP para el proceso contractual del mantenimiento de extintores según solicitud del subdirector enviada mediante radicado No. 66-9-2021-007247 NIS 2021-02-310428 de fecha: 01/10/2021 10:56:20 a. m.</t>
  </si>
  <si>
    <t>CENTRALIZACION DE RECURSOS: Solicitud de centralizacion dde recursos según solicitud del subdirector enviada mediante radicado No. 18-9-2021-002187 NIS 2021-02-310785 defecha: 01/10/2021 1:27:26 p. m.</t>
  </si>
  <si>
    <t>CENTRALIZACION DE RECURSOS: Se solicita la optimizacion de los recursos debido a que fue el saldo restante luego de la adjudicacion del contrato de lavado de tanques del C.D.A SENA Chia, según solicitud del subdirector enviada mediante radicado No. 25-9-2021-020296 NIS 2021-02-311478 de fecha: 01/10/2021 5:23:15 p. m.</t>
  </si>
  <si>
    <t>CENTRALIZACION DE RECURSOS: Solicitud centralizacion recursos generados despues del proceso de contratación de mantenimiento de vectores ($10.010.788) y del proceso de contratación mantenimiento extintores ($799.000), según solicitud del subdirector enviada mediante radicado No. 76-9-2021-024274 NIS 2021-02-309056 de fecha: 30/09/2021 2:37:27 p. m.</t>
  </si>
  <si>
    <t>CENTRALIZACION DE RECURSOS: Solicitud centralizacion recursos de extintores, toda vez que el recurso NO se requiere en el momento, teniendo en cuenta que se cuentan con los suficientes extintores para cubrir una emergencia, según solicitud del Grupo de Seguridad y Salud en el trabajo enviada mediante radicado No. 01-9-2021-077274 NIS 2021-02-264697 de fecha: 04/10/2021 2:51:04 p. m.</t>
  </si>
  <si>
    <t>ASIGNACION DE RECURSOS: Asignacion de recursos para adquirir luminarias en cumplimiento de la resolucion 2473 de 2016 en el centro acuicola y agroindustrial de gaira según solicitud del subdirector enviada mediante radicado No. 9-2021-002563 NIS 2021-02-172123 de fecha: 18/06/2021 6:25:54 p. m.</t>
  </si>
  <si>
    <t>CENTRALIZACIÓN DE RESURSOS: Solicitud de Centralización de recursos excedentes en el CDP después de haber expedido el Registro Presupuestal del contrato de ferretería según solicitud del subdirector enviada mediante radicado No. 44-9-2021-004225 NIS 2021-02-313077 de fecha: 04/10/2021 5:47:28 p. m.</t>
  </si>
  <si>
    <t>CENTRALIZACIÓN DE RESURSOS: Solicitud de Centralización de recursos asignados para certificación de bomberos y que no serán utilizados, debido a que no fue autorizado el cambio de destinación de estos recursos según solicitud del subdirector enviada mediante radicado No. 44-9-2021-004225 NIS 2021-02-313077 de fecha: 04/10/2021 5:47:28 p. m.</t>
  </si>
  <si>
    <t>CENTRALIZACIÓN DE RECURSOS: Solicitud de Centralización de recursos excedentes en el CDP después de haber expedido el Registro Presupuestal del contrato de suministro de elementos de bioseguridad según solicitud del subdirector enviada mediante radicado No. 44-9-2021-004225 NIS 2021-02-313077 de fecha: 04/10/2021 5:47:28 p. m.</t>
  </si>
  <si>
    <t>CENTRALIZACIÓN DE RECURSOS: Solicitud de centralización de recursos excedentes en el disponible después de expedir el CDP para el suministro de equipos de extracción de humos metalicos del taller de soldadura según solicitud del subdirector enviada mediante radicado No. 44-9-2021-004225 NIS 2021-02-313077 de fecha: 04/10/2021 5:47:28 p. m.</t>
  </si>
  <si>
    <t>ASIGNACION DE RECURSOS: Solicitud de asignacion de recursos para pago de tramite de elaboración de avaluo comercial del predio urbano ubicado en la direccion Cra 59 No 74-208 Barranquilla, propiedad de la Regional Atlantico del SENA según solicitud del subidrector enviada mediante comunicado No. 08-9-2021-019179 NIS 2021-02-312579 de fecha: 04/10/2021 2:06:01 p. m.</t>
  </si>
  <si>
    <t>CENTRALIZACIÓN DE RECURSOS</t>
  </si>
  <si>
    <t>078281</t>
  </si>
  <si>
    <t>COM 9-2021-078281 DIRECTOR ADMINISTRATIVO</t>
  </si>
  <si>
    <t>A-03-10-01-001</t>
  </si>
  <si>
    <t>DIRECCIÓN JURIDICA</t>
  </si>
  <si>
    <t>TRASLADO PARA PAGO DE SENTENCIA , por medio del cual se libró mandamiento ejecutivo, proferido por el Juzgado Primero de Pequeñas Causas y Competencia Múltiple de Valledupar, proceso promovido por la Clinica del Cesar S,A. por al vencimiento de las facturas de servicios de urgencias y hospitalizaciones prestados a los beneficiarios del SMA del SENA, durante los meses de abril a junio de 2015 de la Regional Cesar.</t>
  </si>
  <si>
    <t>PAGO DE SENTENCIA, por medio del cual se libró mandamiento ejecutivo, proferido por el Juzgado Primero de Pequeñas Causas y Competencia Múltiple de Valledupar, proceso promovido por la Clinica del Cesar S,A. por al vencimiento de las facturas de servicios de urgencias y hospitalizaciones prestados a los beneficiarios del SMA del SENA, durante los meses de abril a junio de 2015 de la Regional Cesar.</t>
  </si>
  <si>
    <t>COM 9-2021-078348 DIRECTOR JURIDICO</t>
  </si>
  <si>
    <t>078348</t>
  </si>
  <si>
    <t>COM 9-2021-078238 DIRECTOR DE FORMACION</t>
  </si>
  <si>
    <t>078238</t>
  </si>
  <si>
    <t>SEGÚN EJECUCION HAY $68,713521</t>
  </si>
  <si>
    <t>SEGÚN EJECUCION HAY $12,912,566</t>
  </si>
  <si>
    <t>segu7n ejecucion hay $47,629,381</t>
  </si>
  <si>
    <t>ok corregido</t>
  </si>
  <si>
    <r>
      <rPr>
        <b/>
        <sz val="8"/>
        <color theme="1"/>
        <rFont val="Calibri"/>
        <family val="2"/>
        <scheme val="minor"/>
      </rPr>
      <t>ACLARACION:</t>
    </r>
    <r>
      <rPr>
        <sz val="8"/>
        <color theme="1"/>
        <rFont val="Calibri"/>
        <family val="2"/>
        <scheme val="minor"/>
      </rPr>
      <t xml:space="preserve"> CAMBIAR DESTINACION EL VR $282.000 RECURSOS APOYO ADMINISTRATIVO CAMBIAR PARA EVALUADOR Radicado 05-9-2021-012446  N.I.S. 2021-02-289615 Fecha 17/09/2021 11:36:43 a. m.  DE: Olga Lucía Lopera Lopera, oloperal@sena.edu.co -Subdirectora Centro Textil y de Gestión Industrial - Antioquia</t>
    </r>
  </si>
  <si>
    <r>
      <rPr>
        <b/>
        <sz val="8"/>
        <color theme="1"/>
        <rFont val="Calibri"/>
        <family val="2"/>
        <scheme val="minor"/>
      </rPr>
      <t xml:space="preserve">ACLARACION: </t>
    </r>
    <r>
      <rPr>
        <sz val="8"/>
        <color theme="1"/>
        <rFont val="Calibri"/>
        <family val="2"/>
        <scheme val="minor"/>
      </rPr>
      <t>ACTUALIZACION DE RECURSOS: Teniendo como referencia la  Asignacion de recursos para tramitar el Certificado de seguridad humana expedido por el cuerpo de bomberos según requerimiento del grupo de SST de la Direccion general mediante comunicado del 6 de mayo, y la imposibilidad de ejecución se solicita actualizar el objeto al valor $ 444.664 para tramitar el pago tramite ante  la autoridad ambietal E.P.A Barranquilla Verde  por inscripcion  de la Sede e Hoteleria y Turismo como  generador de Aceite de Cocina Usado ACU  de acuerdo a la resolucion  No 3251  y la  factura No 5861 según solciitud del subdirector enviada mediante radicado No. 08-9-2021-018749 NIS 2021-02-306563 de fecha: 29/09/2021 11:40:23 a. m.</t>
    </r>
  </si>
  <si>
    <r>
      <t>A</t>
    </r>
    <r>
      <rPr>
        <b/>
        <sz val="8"/>
        <color theme="1"/>
        <rFont val="Calibri"/>
        <family val="2"/>
        <scheme val="minor"/>
      </rPr>
      <t>CLARACION:</t>
    </r>
    <r>
      <rPr>
        <sz val="8"/>
        <color theme="1"/>
        <rFont val="Calibri"/>
        <family val="2"/>
        <scheme val="minor"/>
      </rPr>
      <t xml:space="preserve"> ACTUALIZACION DE RECURSOS: Se solicita cambiar la destinacion de recursos de un valor de $7.605.663,00 para contratar el mantenimiento de extintores según solciitud del subdirector enviada mediante radicado No. 73-9-2021-015220 NIS 2021-02-307313 de fecha: 29/09/2021 4:21:56 p. m.</t>
    </r>
  </si>
  <si>
    <r>
      <rPr>
        <b/>
        <sz val="8"/>
        <color theme="1"/>
        <rFont val="Calibri"/>
        <family val="2"/>
        <scheme val="minor"/>
      </rPr>
      <t xml:space="preserve">Aclaración: </t>
    </r>
    <r>
      <rPr>
        <sz val="8"/>
        <color theme="1"/>
        <rFont val="Calibri"/>
        <family val="2"/>
        <scheme val="minor"/>
      </rPr>
      <t xml:space="preserve"> se autoriza al Centro de Formación a utilizar  el saldo de $2.480.000 de servicios personales indirectos para garantizar la contratación de un apoyo para el área de talento humano con honorarios mensuales de $1.240.000 por 2 meses, de acuerdo con solicitud por parte de la Subdirectora mediante radicado N. SP-2021-002034 del 2 de septiembre de 2021.</t>
    </r>
  </si>
  <si>
    <r>
      <rPr>
        <b/>
        <sz val="8"/>
        <color theme="1"/>
        <rFont val="Calibri"/>
        <family val="2"/>
        <scheme val="minor"/>
      </rPr>
      <t>Aclaración</t>
    </r>
    <r>
      <rPr>
        <sz val="8"/>
        <color theme="1"/>
        <rFont val="Calibri"/>
        <family val="2"/>
        <scheme val="minor"/>
      </rPr>
      <t xml:space="preserve"> a observación en resolución de apertura 2021 para aumentar el tiempo de contrato de 2 expertos temáticos (No. de Contrato: 2162192 hasta 31/12/21 y No. de Contrato: 2162198 hasta 31/12/21) de acuerdo con autorización de la Dirección de Formación mediante correo del 03 de Septiembre de 2021 y comunicación enviada por el Subdirector mediante comunicación SP-2021-001274 del15/06/2021</t>
    </r>
  </si>
  <si>
    <r>
      <rPr>
        <b/>
        <sz val="8"/>
        <color theme="1"/>
        <rFont val="Calibri"/>
        <family val="2"/>
        <scheme val="minor"/>
      </rPr>
      <t>ACLARACION:</t>
    </r>
    <r>
      <rPr>
        <sz val="8"/>
        <color theme="1"/>
        <rFont val="Calibri"/>
        <family val="2"/>
        <scheme val="minor"/>
      </rPr>
      <t xml:space="preserve"> ACTUALIZACION DE RECURSOS: Se requiere el cambio de destinacion de los recursos por valor de $3.280.520 para atender la compra de extintores con el fin de cumplir con la normatividad vigente según solicitud del subdirector enviada mediante radicado No. 68-9-2021-020550 NIS 2021-02-313837 de fecha: 05/10/2021 11:30:57 a. m.</t>
    </r>
  </si>
  <si>
    <r>
      <rPr>
        <b/>
        <sz val="8"/>
        <color theme="1"/>
        <rFont val="Calibri"/>
        <family val="2"/>
        <scheme val="minor"/>
      </rPr>
      <t>ACLARACION:</t>
    </r>
    <r>
      <rPr>
        <sz val="8"/>
        <color theme="1"/>
        <rFont val="Calibri"/>
        <family val="2"/>
        <scheme val="minor"/>
      </rPr>
      <t xml:space="preserve"> ACTUALIZACION DE RECURSOS: Se solciita modificar el objeto de la asignacion segun resolucion 1-000001 de 2021 del 04 de enero de 2021 de acuerdo al siguiente detalle: 1. Que mediante resolución 1-000001 de 2021 fueron asignados $24.543.684 para "Asignación de recursos para Contratar el Control de vectores y Roedores (Fumigación) para el Centro para la Biodiversidad y el Turismo del Amazonas - Sede Principal - Sede Lagos" y $5.416.683 para “Asignación de recursos para Contratar el Control de vectores y Roedores (Fumigación) para el Centro para la Biodiversidad y el Turismo del Amazonas - Sede Centro”, 2. Que el contrato para la Fumigación se realizará por el valor de $4.400.000 teniendo en cuenta que sólo se alcanza a realizar un servicio; 3. Que se hace necesario adquirir insumos y materiales para  el mantenimiento de los ambientes de aprendizaje del Centro para la Biodiversidad y el Turismo del Amazonas, por un valor total de $25.560.367 para lo cual se solicita autoricen un cambio de objeto en la asignación para atender las necesidades de compra de materiales de ferreteria, según solicitud del subdirector enviada mediante radicado No. 91-9-2021-001118 NIS 2021-02-313862 de fecha: 05/10/2021 11:42:54 a. m.</t>
    </r>
  </si>
  <si>
    <t>UNIDAD EJECUTORA POR DISTRIBUIR</t>
  </si>
  <si>
    <t>ACLARACIONES NO SUMAN</t>
  </si>
  <si>
    <t>TRASLADO DE RECURSOS DE DIGENERAL A REGIONALES Y CENTROS DE FORMACION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</si>
</sst>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_-&quot;$&quot;\ * #,##0.00_-;\-&quot;$&quot;\ * #,##0.00_-;_-&quot;$&quot;\ * &quot;-&quot;??_-;_-@_-"/>
    <numFmt numFmtId="165" formatCode="_(* #,##0.00_);_(* \(#,##0.00\);_(* &quot;-&quot;??_);_(@_)"/>
    <numFmt numFmtId="166" formatCode="&quot;$&quot;#,##0.00"/>
    <numFmt numFmtId="167" formatCode="_-&quot;$&quot;* #,##0_-;\-&quot;$&quot;* #,##0_-;_-&quot;$&quot;* &quot;-&quot;_-;_-@_-"/>
    <numFmt numFmtId="168" formatCode="#,##0.00_ ;[Red]\-#,##0.00\ "/>
    <numFmt numFmtId="169" formatCode="#,##0.00;\(#,##0.00\)"/>
    <numFmt numFmtId="170" formatCode="#,##0;\(#,##0\)"/>
  </numFmts>
  <fonts count="34" x14ac:knownFonts="1">
    <font>
      <sz val="11"/>
      <color theme="1"/>
      <name val="Calibri"/>
      <family val="2"/>
      <scheme val="minor"/>
    </font>
    <font>
      <sz val="11"/>
      <color theme="1"/>
      <name val="Calibri"/>
      <family val="2"/>
      <scheme val="minor"/>
    </font>
    <font>
      <sz val="12"/>
      <color rgb="FF006100"/>
      <name val="Calibri"/>
      <family val="2"/>
      <scheme val="minor"/>
    </font>
    <font>
      <sz val="11"/>
      <color rgb="FF000000"/>
      <name val="Calibri"/>
      <family val="2"/>
      <scheme val="minor"/>
    </font>
    <font>
      <sz val="10"/>
      <name val="Arial"/>
      <family val="2"/>
    </font>
    <font>
      <b/>
      <sz val="7"/>
      <color indexed="12"/>
      <name val="Arial"/>
      <family val="2"/>
    </font>
    <font>
      <b/>
      <sz val="9"/>
      <name val="Calibri"/>
      <family val="2"/>
      <scheme val="minor"/>
    </font>
    <font>
      <sz val="10"/>
      <color theme="1"/>
      <name val="Consolas"/>
      <family val="2"/>
    </font>
    <font>
      <sz val="7"/>
      <color theme="1"/>
      <name val="Calibri"/>
      <family val="2"/>
      <scheme val="minor"/>
    </font>
    <font>
      <sz val="12"/>
      <color theme="1"/>
      <name val="Calibri"/>
      <family val="2"/>
      <scheme val="minor"/>
    </font>
    <font>
      <sz val="10"/>
      <name val="Arial Narrow"/>
      <family val="2"/>
    </font>
    <font>
      <sz val="11"/>
      <name val="Calibri"/>
      <family val="2"/>
      <scheme val="minor"/>
    </font>
    <font>
      <b/>
      <sz val="11"/>
      <name val="Calibri"/>
      <family val="2"/>
      <scheme val="minor"/>
    </font>
    <font>
      <b/>
      <sz val="7"/>
      <name val="Arial"/>
      <family val="2"/>
    </font>
    <font>
      <sz val="7"/>
      <name val="Arial"/>
      <family val="2"/>
    </font>
    <font>
      <b/>
      <sz val="7"/>
      <color theme="1"/>
      <name val="Arial"/>
      <family val="2"/>
    </font>
    <font>
      <b/>
      <sz val="7"/>
      <color indexed="63"/>
      <name val="Arial"/>
      <family val="2"/>
    </font>
    <font>
      <sz val="7"/>
      <color rgb="FFFF99FF"/>
      <name val="Arial"/>
      <family val="2"/>
    </font>
    <font>
      <b/>
      <sz val="7"/>
      <color rgb="FF3333FF"/>
      <name val="Arial"/>
      <family val="2"/>
    </font>
    <font>
      <sz val="7"/>
      <color indexed="8"/>
      <name val="Arial"/>
      <family val="2"/>
    </font>
    <font>
      <b/>
      <sz val="7"/>
      <color rgb="FFFF99FF"/>
      <name val="Arial"/>
      <family val="2"/>
    </font>
    <font>
      <sz val="7"/>
      <color theme="1"/>
      <name val="Arial"/>
      <family val="2"/>
    </font>
    <font>
      <b/>
      <sz val="7"/>
      <color rgb="FF0000CC"/>
      <name val="Arial"/>
      <family val="2"/>
    </font>
    <font>
      <sz val="7"/>
      <color rgb="FF0000CC"/>
      <name val="Arial"/>
      <family val="2"/>
    </font>
    <font>
      <sz val="7"/>
      <color indexed="63"/>
      <name val="Arial"/>
      <family val="2"/>
    </font>
    <font>
      <sz val="7"/>
      <color rgb="FF000000"/>
      <name val="Arial"/>
      <family val="2"/>
    </font>
    <font>
      <b/>
      <sz val="7"/>
      <color rgb="FF0000FF"/>
      <name val="Arial"/>
      <family val="2"/>
    </font>
    <font>
      <sz val="7"/>
      <color rgb="FF0000FF"/>
      <name val="Arial"/>
      <family val="2"/>
    </font>
    <font>
      <sz val="8"/>
      <color theme="1"/>
      <name val="Calibri"/>
      <family val="2"/>
      <scheme val="minor"/>
    </font>
    <font>
      <b/>
      <sz val="5"/>
      <color indexed="12"/>
      <name val="Arial"/>
      <family val="2"/>
    </font>
    <font>
      <sz val="8"/>
      <name val="Calibri"/>
      <family val="2"/>
      <scheme val="minor"/>
    </font>
    <font>
      <sz val="10"/>
      <color theme="1"/>
      <name val="Calibri"/>
      <family val="2"/>
      <scheme val="minor"/>
    </font>
    <font>
      <b/>
      <sz val="8"/>
      <color theme="1"/>
      <name val="Calibri"/>
      <family val="2"/>
      <scheme val="minor"/>
    </font>
    <font>
      <b/>
      <sz val="12"/>
      <color theme="1"/>
      <name val="Arial"/>
      <family val="2"/>
    </font>
  </fonts>
  <fills count="5">
    <fill>
      <patternFill patternType="none"/>
    </fill>
    <fill>
      <patternFill patternType="gray125"/>
    </fill>
    <fill>
      <patternFill patternType="solid">
        <fgColor rgb="FFC6EFCE"/>
      </patternFill>
    </fill>
    <fill>
      <patternFill patternType="solid">
        <fgColor theme="0"/>
        <bgColor indexed="64"/>
      </patternFill>
    </fill>
    <fill>
      <patternFill patternType="solid">
        <fgColor theme="7"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top style="thin">
        <color auto="1"/>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58">
    <xf numFmtId="0" fontId="0" fillId="0" borderId="0"/>
    <xf numFmtId="41" fontId="1" fillId="0" borderId="0" applyFont="0" applyFill="0" applyBorder="0" applyAlignment="0" applyProtection="0"/>
    <xf numFmtId="0" fontId="1" fillId="0" borderId="0"/>
    <xf numFmtId="41" fontId="1" fillId="0" borderId="0" applyFont="0" applyFill="0" applyBorder="0" applyAlignment="0" applyProtection="0"/>
    <xf numFmtId="0" fontId="2" fillId="2" borderId="0" applyNumberFormat="0" applyBorder="0" applyAlignment="0" applyProtection="0"/>
    <xf numFmtId="0" fontId="1" fillId="0" borderId="0"/>
    <xf numFmtId="0" fontId="3" fillId="0" borderId="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xf numFmtId="41" fontId="1" fillId="0" borderId="0" applyFont="0" applyFill="0" applyBorder="0" applyAlignment="0" applyProtection="0"/>
    <xf numFmtId="0" fontId="7"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9" fillId="0" borderId="0"/>
    <xf numFmtId="167" fontId="1" fillId="0" borderId="0" applyFont="0" applyFill="0" applyBorder="0" applyAlignment="0" applyProtection="0"/>
    <xf numFmtId="1" fontId="10" fillId="3" borderId="0" applyFill="0">
      <alignment horizontal="center" vertical="center"/>
    </xf>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xf numFmtId="164" fontId="1" fillId="0" borderId="0" applyFont="0" applyFill="0" applyBorder="0" applyAlignment="0" applyProtection="0"/>
    <xf numFmtId="41" fontId="1" fillId="0" borderId="0" applyFont="0" applyFill="0" applyBorder="0" applyAlignment="0" applyProtection="0"/>
    <xf numFmtId="0" fontId="1" fillId="0" borderId="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187">
    <xf numFmtId="0" fontId="0" fillId="0" borderId="0" xfId="0"/>
    <xf numFmtId="0" fontId="0" fillId="0" borderId="0" xfId="0" applyFill="1"/>
    <xf numFmtId="0" fontId="0" fillId="0" borderId="0" xfId="0" applyAlignment="1">
      <alignment vertical="center" wrapText="1"/>
    </xf>
    <xf numFmtId="0" fontId="8" fillId="0" borderId="0" xfId="0" applyFont="1" applyAlignment="1">
      <alignment vertical="center" wrapText="1"/>
    </xf>
    <xf numFmtId="0" fontId="12" fillId="0" borderId="0" xfId="0" applyFont="1" applyFill="1" applyAlignment="1" applyProtection="1">
      <alignment wrapText="1" readingOrder="1"/>
      <protection locked="0"/>
    </xf>
    <xf numFmtId="0" fontId="11" fillId="0" borderId="0" xfId="0" applyFont="1" applyFill="1" applyAlignment="1" applyProtection="1">
      <alignment wrapText="1" readingOrder="1"/>
      <protection locked="0"/>
    </xf>
    <xf numFmtId="0" fontId="0" fillId="0" borderId="0" xfId="0" applyAlignment="1">
      <alignment horizontal="center" readingOrder="1"/>
    </xf>
    <xf numFmtId="0" fontId="14" fillId="3" borderId="0" xfId="10" applyFont="1" applyFill="1" applyAlignment="1">
      <alignment vertical="center"/>
    </xf>
    <xf numFmtId="0" fontId="14" fillId="0" borderId="0" xfId="10" applyFont="1" applyFill="1" applyAlignment="1">
      <alignment vertical="center"/>
    </xf>
    <xf numFmtId="0" fontId="27" fillId="0" borderId="0" xfId="10" applyFont="1" applyFill="1" applyAlignment="1">
      <alignment vertical="center"/>
    </xf>
    <xf numFmtId="169" fontId="14" fillId="3" borderId="0" xfId="10" applyNumberFormat="1" applyFont="1" applyFill="1" applyAlignment="1">
      <alignment vertical="center"/>
    </xf>
    <xf numFmtId="169" fontId="5" fillId="0" borderId="1" xfId="32" applyNumberFormat="1" applyFont="1" applyFill="1" applyBorder="1" applyAlignment="1" applyProtection="1">
      <alignment vertical="center"/>
    </xf>
    <xf numFmtId="169" fontId="8" fillId="0" borderId="1" xfId="0" applyNumberFormat="1" applyFont="1" applyFill="1" applyBorder="1"/>
    <xf numFmtId="169" fontId="5" fillId="0" borderId="1" xfId="10" applyNumberFormat="1" applyFont="1" applyFill="1" applyBorder="1" applyAlignment="1">
      <alignment horizontal="center" vertical="center"/>
    </xf>
    <xf numFmtId="169" fontId="16" fillId="0" borderId="1" xfId="10" applyNumberFormat="1" applyFont="1" applyFill="1" applyBorder="1" applyAlignment="1">
      <alignment horizontal="left" vertical="center" wrapText="1"/>
    </xf>
    <xf numFmtId="169" fontId="14" fillId="0" borderId="0" xfId="10" applyNumberFormat="1" applyFont="1" applyFill="1" applyAlignment="1">
      <alignment vertical="center"/>
    </xf>
    <xf numFmtId="169" fontId="16" fillId="0" borderId="1" xfId="10" applyNumberFormat="1" applyFont="1" applyFill="1" applyBorder="1" applyAlignment="1">
      <alignment horizontal="right" vertical="center" wrapText="1"/>
    </xf>
    <xf numFmtId="169" fontId="5" fillId="0" borderId="1" xfId="32" applyNumberFormat="1" applyFont="1" applyFill="1" applyBorder="1" applyAlignment="1" applyProtection="1">
      <alignment vertical="center" wrapText="1"/>
    </xf>
    <xf numFmtId="169" fontId="22" fillId="0" borderId="1" xfId="32" applyNumberFormat="1" applyFont="1" applyFill="1" applyBorder="1" applyAlignment="1" applyProtection="1">
      <alignment vertical="center"/>
    </xf>
    <xf numFmtId="169" fontId="13" fillId="0" borderId="1" xfId="10" applyNumberFormat="1" applyFont="1" applyFill="1" applyBorder="1" applyAlignment="1">
      <alignment horizontal="center" vertical="center"/>
    </xf>
    <xf numFmtId="169" fontId="16" fillId="0" borderId="1" xfId="10" applyNumberFormat="1" applyFont="1" applyFill="1" applyBorder="1" applyAlignment="1">
      <alignment vertical="center" wrapText="1"/>
    </xf>
    <xf numFmtId="169" fontId="22" fillId="0" borderId="1" xfId="10" applyNumberFormat="1" applyFont="1" applyFill="1" applyBorder="1" applyAlignment="1">
      <alignment horizontal="center" vertical="center"/>
    </xf>
    <xf numFmtId="169" fontId="23" fillId="0" borderId="1" xfId="32" applyNumberFormat="1" applyFont="1" applyFill="1" applyBorder="1" applyAlignment="1" applyProtection="1">
      <alignment vertical="center"/>
    </xf>
    <xf numFmtId="169" fontId="24" fillId="0" borderId="1" xfId="10" applyNumberFormat="1" applyFont="1" applyFill="1" applyBorder="1" applyAlignment="1">
      <alignment horizontal="left" vertical="center" wrapText="1"/>
    </xf>
    <xf numFmtId="169" fontId="21" fillId="0" borderId="1" xfId="32" applyNumberFormat="1" applyFont="1" applyFill="1" applyBorder="1" applyAlignment="1">
      <alignment vertical="center"/>
    </xf>
    <xf numFmtId="169" fontId="14" fillId="0" borderId="1" xfId="32" applyNumberFormat="1" applyFont="1" applyFill="1" applyBorder="1" applyAlignment="1">
      <alignment horizontal="right" vertical="center"/>
    </xf>
    <xf numFmtId="169" fontId="14" fillId="0" borderId="1" xfId="31" applyNumberFormat="1" applyFont="1" applyFill="1" applyBorder="1" applyAlignment="1">
      <alignment vertical="center"/>
    </xf>
    <xf numFmtId="169" fontId="14" fillId="0" borderId="1" xfId="32" applyNumberFormat="1" applyFont="1" applyFill="1" applyBorder="1" applyAlignment="1" applyProtection="1">
      <alignment vertical="center"/>
    </xf>
    <xf numFmtId="169" fontId="19" fillId="0" borderId="1" xfId="32" applyNumberFormat="1" applyFont="1" applyFill="1" applyBorder="1" applyAlignment="1" applyProtection="1">
      <alignment vertical="center"/>
    </xf>
    <xf numFmtId="169" fontId="21" fillId="0" borderId="1" xfId="32" applyNumberFormat="1" applyFont="1" applyFill="1" applyBorder="1" applyAlignment="1" applyProtection="1">
      <alignment vertical="center"/>
    </xf>
    <xf numFmtId="169" fontId="24" fillId="0" borderId="1" xfId="10" applyNumberFormat="1" applyFont="1" applyFill="1" applyBorder="1" applyAlignment="1">
      <alignment horizontal="left" vertical="center"/>
    </xf>
    <xf numFmtId="169" fontId="5" fillId="0" borderId="1" xfId="10" applyNumberFormat="1" applyFont="1" applyFill="1" applyBorder="1" applyAlignment="1">
      <alignment horizontal="left" vertical="center" wrapText="1"/>
    </xf>
    <xf numFmtId="169" fontId="13" fillId="0" borderId="1" xfId="32" applyNumberFormat="1" applyFont="1" applyFill="1" applyBorder="1" applyAlignment="1" applyProtection="1">
      <alignment vertical="center"/>
    </xf>
    <xf numFmtId="169" fontId="16" fillId="0" borderId="1" xfId="10" applyNumberFormat="1" applyFont="1" applyFill="1" applyBorder="1" applyAlignment="1">
      <alignment horizontal="left" vertical="center"/>
    </xf>
    <xf numFmtId="169" fontId="24" fillId="0" borderId="1" xfId="10" applyNumberFormat="1" applyFont="1" applyFill="1" applyBorder="1" applyAlignment="1">
      <alignment vertical="center" wrapText="1"/>
    </xf>
    <xf numFmtId="169" fontId="21" fillId="0" borderId="1" xfId="32" applyNumberFormat="1" applyFont="1" applyFill="1" applyBorder="1"/>
    <xf numFmtId="169" fontId="25" fillId="0" borderId="1" xfId="0" applyNumberFormat="1" applyFont="1" applyFill="1" applyBorder="1" applyAlignment="1">
      <alignment vertical="center"/>
    </xf>
    <xf numFmtId="169" fontId="25" fillId="0" borderId="1" xfId="0" applyNumberFormat="1" applyFont="1" applyFill="1" applyBorder="1"/>
    <xf numFmtId="169" fontId="16" fillId="0" borderId="1" xfId="32" applyNumberFormat="1" applyFont="1" applyFill="1" applyBorder="1" applyAlignment="1" applyProtection="1">
      <alignment vertical="center"/>
    </xf>
    <xf numFmtId="169" fontId="27" fillId="0" borderId="0" xfId="10" applyNumberFormat="1" applyFont="1" applyFill="1" applyAlignment="1">
      <alignment vertical="center"/>
    </xf>
    <xf numFmtId="169" fontId="14" fillId="0" borderId="1" xfId="10" applyNumberFormat="1" applyFont="1" applyFill="1" applyBorder="1" applyAlignment="1">
      <alignment horizontal="center" vertical="center"/>
    </xf>
    <xf numFmtId="169" fontId="14" fillId="0" borderId="1" xfId="10" applyNumberFormat="1" applyFont="1" applyFill="1" applyBorder="1" applyAlignment="1">
      <alignment horizontal="left" vertical="center" wrapText="1"/>
    </xf>
    <xf numFmtId="169" fontId="14" fillId="0" borderId="1" xfId="32" applyNumberFormat="1" applyFont="1" applyFill="1" applyBorder="1" applyAlignment="1" applyProtection="1">
      <alignment horizontal="right" vertical="center" wrapText="1"/>
    </xf>
    <xf numFmtId="169" fontId="14" fillId="0" borderId="1" xfId="32" applyNumberFormat="1" applyFont="1" applyFill="1" applyBorder="1" applyAlignment="1">
      <alignment horizontal="right" vertical="center" wrapText="1"/>
    </xf>
    <xf numFmtId="169" fontId="14" fillId="0" borderId="1" xfId="10" applyNumberFormat="1" applyFont="1" applyFill="1" applyBorder="1" applyAlignment="1">
      <alignment vertical="center" wrapText="1"/>
    </xf>
    <xf numFmtId="169" fontId="14" fillId="0" borderId="1" xfId="32" applyNumberFormat="1" applyFont="1" applyFill="1" applyBorder="1" applyAlignment="1" applyProtection="1">
      <alignment horizontal="right" vertical="center"/>
    </xf>
    <xf numFmtId="169" fontId="21" fillId="0" borderId="1" xfId="10" applyNumberFormat="1" applyFont="1" applyFill="1" applyBorder="1" applyAlignment="1">
      <alignment horizontal="center" vertical="center"/>
    </xf>
    <xf numFmtId="169" fontId="18" fillId="0" borderId="1" xfId="10" applyNumberFormat="1" applyFont="1" applyFill="1" applyBorder="1" applyAlignment="1">
      <alignment horizontal="center" vertical="center"/>
    </xf>
    <xf numFmtId="169" fontId="13" fillId="0" borderId="0" xfId="10" applyNumberFormat="1" applyFont="1" applyFill="1" applyAlignment="1">
      <alignment vertical="center"/>
    </xf>
    <xf numFmtId="169" fontId="13" fillId="0" borderId="0" xfId="10" applyNumberFormat="1" applyFont="1" applyFill="1" applyAlignment="1">
      <alignment horizontal="center" vertical="center"/>
    </xf>
    <xf numFmtId="169" fontId="16" fillId="0" borderId="0" xfId="10" applyNumberFormat="1" applyFont="1" applyFill="1" applyAlignment="1">
      <alignment vertical="center" wrapText="1"/>
    </xf>
    <xf numFmtId="169" fontId="13" fillId="0" borderId="0" xfId="32" applyNumberFormat="1" applyFont="1" applyFill="1" applyBorder="1" applyAlignment="1" applyProtection="1">
      <alignment vertical="center"/>
    </xf>
    <xf numFmtId="169" fontId="13" fillId="3" borderId="0" xfId="10" applyNumberFormat="1" applyFont="1" applyFill="1" applyAlignment="1">
      <alignment horizontal="center" vertical="center"/>
    </xf>
    <xf numFmtId="169" fontId="16" fillId="3" borderId="0" xfId="10" applyNumberFormat="1" applyFont="1" applyFill="1" applyAlignment="1">
      <alignment vertical="center" wrapText="1"/>
    </xf>
    <xf numFmtId="169" fontId="13" fillId="3" borderId="0" xfId="10" applyNumberFormat="1" applyFont="1" applyFill="1" applyAlignment="1">
      <alignment vertical="center"/>
    </xf>
    <xf numFmtId="169" fontId="13" fillId="3" borderId="0" xfId="32" applyNumberFormat="1" applyFont="1" applyFill="1" applyBorder="1" applyAlignment="1" applyProtection="1">
      <alignment vertical="center"/>
    </xf>
    <xf numFmtId="169" fontId="13" fillId="3" borderId="2" xfId="10" applyNumberFormat="1" applyFont="1" applyFill="1" applyBorder="1" applyAlignment="1">
      <alignment vertical="center"/>
    </xf>
    <xf numFmtId="169" fontId="13" fillId="3" borderId="2" xfId="32" applyNumberFormat="1" applyFont="1" applyFill="1" applyBorder="1" applyAlignment="1" applyProtection="1">
      <alignment vertical="center"/>
    </xf>
    <xf numFmtId="169" fontId="13" fillId="3" borderId="14" xfId="10" applyNumberFormat="1" applyFont="1" applyFill="1" applyBorder="1" applyAlignment="1">
      <alignment vertical="center"/>
    </xf>
    <xf numFmtId="169" fontId="5" fillId="0" borderId="12" xfId="10" applyNumberFormat="1" applyFont="1" applyFill="1" applyBorder="1" applyAlignment="1">
      <alignment horizontal="center" vertical="center"/>
    </xf>
    <xf numFmtId="169" fontId="5" fillId="0" borderId="13" xfId="32" applyNumberFormat="1" applyFont="1" applyFill="1" applyBorder="1" applyAlignment="1" applyProtection="1">
      <alignment vertical="center"/>
    </xf>
    <xf numFmtId="169" fontId="13" fillId="0" borderId="12" xfId="10" applyNumberFormat="1" applyFont="1" applyFill="1" applyBorder="1" applyAlignment="1">
      <alignment horizontal="center" vertical="center"/>
    </xf>
    <xf numFmtId="169" fontId="22" fillId="0" borderId="12" xfId="10" applyNumberFormat="1" applyFont="1" applyFill="1" applyBorder="1" applyAlignment="1">
      <alignment horizontal="center" vertical="center"/>
    </xf>
    <xf numFmtId="169" fontId="22" fillId="0" borderId="13" xfId="32" applyNumberFormat="1" applyFont="1" applyFill="1" applyBorder="1" applyAlignment="1" applyProtection="1">
      <alignment vertical="center"/>
    </xf>
    <xf numFmtId="169" fontId="14" fillId="0" borderId="13" xfId="32" applyNumberFormat="1" applyFont="1" applyFill="1" applyBorder="1" applyAlignment="1" applyProtection="1">
      <alignment vertical="center"/>
    </xf>
    <xf numFmtId="169" fontId="21" fillId="0" borderId="13" xfId="32" applyNumberFormat="1" applyFont="1" applyFill="1" applyBorder="1" applyAlignment="1" applyProtection="1">
      <alignment vertical="center"/>
    </xf>
    <xf numFmtId="169" fontId="14" fillId="0" borderId="13" xfId="32" applyNumberFormat="1" applyFont="1" applyFill="1" applyBorder="1" applyAlignment="1">
      <alignment horizontal="right" vertical="center"/>
    </xf>
    <xf numFmtId="169" fontId="21" fillId="0" borderId="13" xfId="32" applyNumberFormat="1" applyFont="1" applyFill="1" applyBorder="1"/>
    <xf numFmtId="169" fontId="26" fillId="0" borderId="13" xfId="32" applyNumberFormat="1" applyFont="1" applyFill="1" applyBorder="1" applyAlignment="1" applyProtection="1">
      <alignment vertical="center"/>
    </xf>
    <xf numFmtId="169" fontId="14" fillId="0" borderId="12" xfId="10" applyNumberFormat="1" applyFont="1" applyFill="1" applyBorder="1" applyAlignment="1">
      <alignment horizontal="center" vertical="center"/>
    </xf>
    <xf numFmtId="169" fontId="18" fillId="0" borderId="12" xfId="10" applyNumberFormat="1" applyFont="1" applyFill="1" applyBorder="1" applyAlignment="1">
      <alignment horizontal="center" vertical="center"/>
    </xf>
    <xf numFmtId="169" fontId="14" fillId="0" borderId="9" xfId="10" applyNumberFormat="1" applyFont="1" applyFill="1" applyBorder="1" applyAlignment="1">
      <alignment horizontal="center" vertical="center"/>
    </xf>
    <xf numFmtId="169" fontId="14" fillId="0" borderId="10" xfId="10" applyNumberFormat="1" applyFont="1" applyFill="1" applyBorder="1" applyAlignment="1">
      <alignment horizontal="center" vertical="center"/>
    </xf>
    <xf numFmtId="169" fontId="14" fillId="0" borderId="10" xfId="10" applyNumberFormat="1" applyFont="1" applyFill="1" applyBorder="1" applyAlignment="1">
      <alignment vertical="center" wrapText="1"/>
    </xf>
    <xf numFmtId="169" fontId="14" fillId="0" borderId="10" xfId="32" applyNumberFormat="1" applyFont="1" applyFill="1" applyBorder="1" applyAlignment="1" applyProtection="1">
      <alignment horizontal="right" vertical="center"/>
    </xf>
    <xf numFmtId="169" fontId="14" fillId="0" borderId="10" xfId="32" applyNumberFormat="1" applyFont="1" applyFill="1" applyBorder="1" applyAlignment="1" applyProtection="1">
      <alignment vertical="center"/>
    </xf>
    <xf numFmtId="169" fontId="14" fillId="0" borderId="11" xfId="32" applyNumberFormat="1" applyFont="1" applyFill="1" applyBorder="1" applyAlignment="1" applyProtection="1">
      <alignment vertical="center"/>
    </xf>
    <xf numFmtId="169" fontId="13" fillId="3" borderId="3" xfId="10" applyNumberFormat="1" applyFont="1" applyFill="1" applyBorder="1" applyAlignment="1">
      <alignment horizontal="center" vertical="center"/>
    </xf>
    <xf numFmtId="169" fontId="13" fillId="3" borderId="4" xfId="10" applyNumberFormat="1" applyFont="1" applyFill="1" applyBorder="1" applyAlignment="1">
      <alignment horizontal="center" vertical="center"/>
    </xf>
    <xf numFmtId="169" fontId="13" fillId="3" borderId="4" xfId="10" applyNumberFormat="1" applyFont="1" applyFill="1" applyBorder="1" applyAlignment="1">
      <alignment horizontal="left" vertical="center"/>
    </xf>
    <xf numFmtId="170" fontId="13" fillId="3" borderId="4" xfId="31" applyNumberFormat="1" applyFont="1" applyFill="1" applyBorder="1" applyAlignment="1">
      <alignment horizontal="center" vertical="center"/>
    </xf>
    <xf numFmtId="170" fontId="13" fillId="3" borderId="4" xfId="31" applyNumberFormat="1" applyFont="1" applyFill="1" applyBorder="1" applyAlignment="1" applyProtection="1">
      <alignment horizontal="center" vertical="center"/>
    </xf>
    <xf numFmtId="169" fontId="13" fillId="3" borderId="5" xfId="10" applyNumberFormat="1" applyFont="1" applyFill="1" applyBorder="1" applyAlignment="1">
      <alignment vertical="center"/>
    </xf>
    <xf numFmtId="169" fontId="14" fillId="0" borderId="0" xfId="31" applyNumberFormat="1" applyFont="1" applyFill="1" applyAlignment="1">
      <alignment vertical="center"/>
    </xf>
    <xf numFmtId="169" fontId="17" fillId="0" borderId="1" xfId="32" applyNumberFormat="1" applyFont="1" applyFill="1" applyBorder="1" applyAlignment="1" applyProtection="1">
      <alignment vertical="center"/>
    </xf>
    <xf numFmtId="169" fontId="17" fillId="0" borderId="0" xfId="10" applyNumberFormat="1" applyFont="1" applyFill="1" applyAlignment="1">
      <alignment vertical="center"/>
    </xf>
    <xf numFmtId="0" fontId="17" fillId="0" borderId="0" xfId="10" applyFont="1" applyFill="1" applyAlignment="1">
      <alignment vertical="center"/>
    </xf>
    <xf numFmtId="169" fontId="14" fillId="0" borderId="1" xfId="10" applyNumberFormat="1" applyFont="1" applyFill="1" applyBorder="1" applyAlignment="1">
      <alignment horizontal="left" vertical="center"/>
    </xf>
    <xf numFmtId="169" fontId="14" fillId="0" borderId="1" xfId="10" quotePrefix="1" applyNumberFormat="1" applyFont="1" applyFill="1" applyBorder="1" applyAlignment="1">
      <alignment horizontal="left" vertical="center" wrapText="1"/>
    </xf>
    <xf numFmtId="169" fontId="19" fillId="0" borderId="1" xfId="32" applyNumberFormat="1" applyFont="1" applyFill="1" applyBorder="1" applyAlignment="1">
      <alignment horizontal="right" vertical="center" wrapText="1"/>
    </xf>
    <xf numFmtId="169" fontId="20" fillId="0" borderId="12" xfId="10" applyNumberFormat="1" applyFont="1" applyFill="1" applyBorder="1" applyAlignment="1">
      <alignment horizontal="center" vertical="center"/>
    </xf>
    <xf numFmtId="169" fontId="20" fillId="0" borderId="1" xfId="10" applyNumberFormat="1" applyFont="1" applyFill="1" applyBorder="1" applyAlignment="1">
      <alignment horizontal="center" vertical="center"/>
    </xf>
    <xf numFmtId="169" fontId="17" fillId="0" borderId="1" xfId="10" applyNumberFormat="1" applyFont="1" applyFill="1" applyBorder="1" applyAlignment="1">
      <alignment horizontal="left" vertical="center" wrapText="1"/>
    </xf>
    <xf numFmtId="169" fontId="20" fillId="0" borderId="1" xfId="32" applyNumberFormat="1" applyFont="1" applyFill="1" applyBorder="1" applyAlignment="1" applyProtection="1">
      <alignment vertical="center"/>
    </xf>
    <xf numFmtId="169" fontId="14" fillId="0" borderId="1" xfId="10" applyNumberFormat="1" applyFont="1" applyFill="1" applyBorder="1" applyAlignment="1">
      <alignment vertical="center"/>
    </xf>
    <xf numFmtId="169" fontId="15" fillId="0" borderId="1" xfId="32" applyNumberFormat="1" applyFont="1" applyFill="1" applyBorder="1" applyAlignment="1" applyProtection="1">
      <alignment vertical="center"/>
    </xf>
    <xf numFmtId="0" fontId="6" fillId="0" borderId="3" xfId="0" applyFont="1" applyFill="1" applyBorder="1" applyAlignment="1" applyProtection="1">
      <alignment horizontal="center" vertical="center" wrapText="1" readingOrder="1"/>
      <protection locked="0"/>
    </xf>
    <xf numFmtId="0" fontId="6" fillId="0" borderId="4" xfId="0" applyFont="1" applyFill="1" applyBorder="1" applyAlignment="1" applyProtection="1">
      <alignment horizontal="center" vertical="center" wrapText="1" readingOrder="1"/>
      <protection locked="0"/>
    </xf>
    <xf numFmtId="0" fontId="6" fillId="0" borderId="4" xfId="0" applyFont="1" applyFill="1" applyBorder="1" applyAlignment="1" applyProtection="1">
      <alignment horizontal="center" vertical="center" wrapText="1" shrinkToFit="1" readingOrder="1"/>
      <protection locked="0"/>
    </xf>
    <xf numFmtId="166" fontId="6" fillId="0" borderId="4" xfId="0" applyNumberFormat="1" applyFont="1" applyFill="1" applyBorder="1" applyAlignment="1" applyProtection="1">
      <alignment horizontal="center" vertical="center" wrapText="1" readingOrder="1"/>
      <protection locked="0"/>
    </xf>
    <xf numFmtId="0" fontId="12" fillId="0" borderId="5" xfId="0" applyFont="1" applyFill="1" applyBorder="1" applyAlignment="1" applyProtection="1">
      <alignment horizontal="center" vertical="center" wrapText="1" readingOrder="1"/>
      <protection locked="0"/>
    </xf>
    <xf numFmtId="0" fontId="0" fillId="0" borderId="0" xfId="0"/>
    <xf numFmtId="169" fontId="13" fillId="0" borderId="15" xfId="10" applyNumberFormat="1" applyFont="1" applyFill="1" applyBorder="1" applyAlignment="1">
      <alignment horizontal="center" vertical="center"/>
    </xf>
    <xf numFmtId="169" fontId="13" fillId="0" borderId="16" xfId="10" applyNumberFormat="1" applyFont="1" applyFill="1" applyBorder="1" applyAlignment="1">
      <alignment horizontal="center" vertical="center"/>
    </xf>
    <xf numFmtId="169" fontId="13" fillId="0" borderId="16" xfId="10" applyNumberFormat="1" applyFont="1" applyFill="1" applyBorder="1" applyAlignment="1">
      <alignment horizontal="center" vertical="center" wrapText="1"/>
    </xf>
    <xf numFmtId="169" fontId="13" fillId="0" borderId="16" xfId="32" applyNumberFormat="1" applyFont="1" applyFill="1" applyBorder="1" applyAlignment="1">
      <alignment horizontal="center" vertical="center"/>
    </xf>
    <xf numFmtId="169" fontId="13" fillId="0" borderId="16" xfId="32" applyNumberFormat="1" applyFont="1" applyFill="1" applyBorder="1" applyAlignment="1" applyProtection="1">
      <alignment horizontal="center" vertical="center" wrapText="1"/>
    </xf>
    <xf numFmtId="169" fontId="13" fillId="0" borderId="17" xfId="32" applyNumberFormat="1" applyFont="1" applyFill="1" applyBorder="1" applyAlignment="1" applyProtection="1">
      <alignment horizontal="center" vertical="center" wrapText="1"/>
    </xf>
    <xf numFmtId="169" fontId="13" fillId="0" borderId="19" xfId="10" applyNumberFormat="1" applyFont="1" applyFill="1" applyBorder="1" applyAlignment="1">
      <alignment horizontal="left" vertical="center" wrapText="1"/>
    </xf>
    <xf numFmtId="169" fontId="13" fillId="0" borderId="19" xfId="32" applyNumberFormat="1" applyFont="1" applyFill="1" applyBorder="1" applyAlignment="1" applyProtection="1">
      <alignment horizontal="center" vertical="center" wrapText="1"/>
    </xf>
    <xf numFmtId="169" fontId="15" fillId="0" borderId="20" xfId="10" applyNumberFormat="1" applyFont="1" applyFill="1" applyBorder="1" applyAlignment="1">
      <alignment horizontal="center" vertical="center" wrapText="1"/>
    </xf>
    <xf numFmtId="49" fontId="30" fillId="0" borderId="0" xfId="0" applyNumberFormat="1" applyFont="1" applyFill="1" applyAlignment="1">
      <alignment horizontal="center" vertical="center" wrapText="1"/>
    </xf>
    <xf numFmtId="0" fontId="30" fillId="0" borderId="0" xfId="0" applyFont="1" applyFill="1" applyAlignment="1">
      <alignment horizontal="center" vertical="center" wrapText="1"/>
    </xf>
    <xf numFmtId="168" fontId="30" fillId="0" borderId="0" xfId="0" applyNumberFormat="1" applyFont="1" applyFill="1" applyAlignment="1">
      <alignment horizontal="center" vertical="center" wrapText="1"/>
    </xf>
    <xf numFmtId="49" fontId="28" fillId="0" borderId="0" xfId="0" applyNumberFormat="1" applyFont="1" applyFill="1" applyAlignment="1">
      <alignment horizontal="center" vertical="center" wrapText="1"/>
    </xf>
    <xf numFmtId="0" fontId="28" fillId="0" borderId="0" xfId="0" applyFont="1" applyFill="1" applyAlignment="1">
      <alignment horizontal="center" vertical="center" wrapText="1"/>
    </xf>
    <xf numFmtId="168" fontId="28" fillId="0" borderId="0" xfId="0" applyNumberFormat="1" applyFont="1" applyFill="1" applyAlignment="1">
      <alignment horizontal="center" vertical="center" wrapText="1"/>
    </xf>
    <xf numFmtId="169" fontId="13" fillId="0" borderId="19" xfId="10" applyNumberFormat="1" applyFont="1" applyFill="1" applyBorder="1" applyAlignment="1">
      <alignment horizontal="center" vertical="center" wrapText="1"/>
    </xf>
    <xf numFmtId="169" fontId="16" fillId="0" borderId="12" xfId="10" applyNumberFormat="1" applyFont="1" applyFill="1" applyBorder="1" applyAlignment="1">
      <alignment horizontal="center" vertical="center"/>
    </xf>
    <xf numFmtId="169" fontId="22" fillId="0" borderId="1" xfId="32" applyNumberFormat="1" applyFont="1" applyFill="1" applyBorder="1" applyAlignment="1">
      <alignment vertical="center"/>
    </xf>
    <xf numFmtId="169" fontId="29" fillId="0" borderId="12" xfId="10" applyNumberFormat="1" applyFont="1" applyFill="1" applyBorder="1" applyAlignment="1">
      <alignment horizontal="center" vertical="center"/>
    </xf>
    <xf numFmtId="169" fontId="29" fillId="0" borderId="1" xfId="10" applyNumberFormat="1" applyFont="1" applyFill="1" applyBorder="1" applyAlignment="1">
      <alignment horizontal="center" vertical="center"/>
    </xf>
    <xf numFmtId="169" fontId="26" fillId="0" borderId="12" xfId="10" applyNumberFormat="1" applyFont="1" applyFill="1" applyBorder="1" applyAlignment="1">
      <alignment horizontal="center" vertical="center"/>
    </xf>
    <xf numFmtId="169" fontId="26" fillId="0" borderId="1" xfId="10" applyNumberFormat="1" applyFont="1" applyFill="1" applyBorder="1" applyAlignment="1">
      <alignment horizontal="center" vertical="center"/>
    </xf>
    <xf numFmtId="169" fontId="26" fillId="0" borderId="1" xfId="10" applyNumberFormat="1" applyFont="1" applyFill="1" applyBorder="1" applyAlignment="1">
      <alignment horizontal="left" vertical="center" wrapText="1"/>
    </xf>
    <xf numFmtId="169" fontId="26" fillId="0" borderId="1" xfId="32" applyNumberFormat="1" applyFont="1" applyFill="1" applyBorder="1" applyAlignment="1" applyProtection="1">
      <alignment vertical="center"/>
    </xf>
    <xf numFmtId="169" fontId="13" fillId="0" borderId="1" xfId="10" applyNumberFormat="1" applyFont="1" applyFill="1" applyBorder="1" applyAlignment="1">
      <alignment horizontal="left" vertical="center" wrapText="1"/>
    </xf>
    <xf numFmtId="169" fontId="13" fillId="0" borderId="13" xfId="32" applyNumberFormat="1" applyFont="1" applyFill="1" applyBorder="1" applyAlignment="1" applyProtection="1">
      <alignment vertical="center"/>
    </xf>
    <xf numFmtId="0" fontId="13" fillId="0" borderId="0" xfId="10" applyFont="1" applyFill="1" applyAlignment="1">
      <alignment vertical="center"/>
    </xf>
    <xf numFmtId="170" fontId="14" fillId="0" borderId="1" xfId="10" applyNumberFormat="1" applyFont="1" applyFill="1" applyBorder="1" applyAlignment="1">
      <alignment horizontal="center" vertical="center"/>
    </xf>
    <xf numFmtId="1" fontId="14" fillId="0" borderId="12" xfId="10" applyNumberFormat="1" applyFont="1" applyFill="1" applyBorder="1" applyAlignment="1">
      <alignment horizontal="center"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left" vertical="center" wrapText="1"/>
    </xf>
    <xf numFmtId="0" fontId="28" fillId="0" borderId="1" xfId="0" applyNumberFormat="1" applyFont="1" applyFill="1" applyBorder="1" applyAlignment="1">
      <alignment horizontal="center" vertical="center" wrapText="1"/>
    </xf>
    <xf numFmtId="168" fontId="0" fillId="0" borderId="1" xfId="0" applyNumberFormat="1" applyFont="1" applyFill="1" applyBorder="1" applyAlignment="1">
      <alignment horizontal="right" vertical="center" wrapText="1" readingOrder="1"/>
    </xf>
    <xf numFmtId="49" fontId="28" fillId="0" borderId="1" xfId="0" applyNumberFormat="1" applyFont="1" applyFill="1" applyBorder="1" applyAlignment="1">
      <alignment horizontal="center" vertical="center" wrapText="1"/>
    </xf>
    <xf numFmtId="43" fontId="28" fillId="0" borderId="0" xfId="31" applyFont="1" applyFill="1" applyAlignment="1">
      <alignment horizontal="center" vertical="center" wrapText="1"/>
    </xf>
    <xf numFmtId="0" fontId="28" fillId="0" borderId="6" xfId="0" applyFont="1" applyBorder="1" applyAlignment="1">
      <alignment horizontal="center" vertical="center" wrapText="1"/>
    </xf>
    <xf numFmtId="0" fontId="28" fillId="0" borderId="7" xfId="0" applyFont="1" applyBorder="1" applyAlignment="1">
      <alignment horizontal="left" vertical="center" wrapText="1"/>
    </xf>
    <xf numFmtId="0" fontId="28" fillId="0" borderId="7" xfId="0" applyFont="1" applyBorder="1" applyAlignment="1">
      <alignment horizontal="center" vertical="center" wrapText="1"/>
    </xf>
    <xf numFmtId="168" fontId="0" fillId="0" borderId="7" xfId="0" applyNumberFormat="1" applyBorder="1" applyAlignment="1">
      <alignment horizontal="right" vertical="center" wrapText="1" readingOrder="1"/>
    </xf>
    <xf numFmtId="0" fontId="28" fillId="0" borderId="8" xfId="0" applyFont="1" applyBorder="1" applyAlignment="1">
      <alignment horizontal="left" vertical="center" wrapText="1"/>
    </xf>
    <xf numFmtId="49" fontId="28" fillId="0" borderId="0" xfId="0" applyNumberFormat="1" applyFont="1" applyAlignment="1">
      <alignment horizontal="center" vertical="center" wrapText="1"/>
    </xf>
    <xf numFmtId="168" fontId="28" fillId="0" borderId="0" xfId="0" applyNumberFormat="1" applyFont="1" applyAlignment="1">
      <alignment horizontal="center" vertical="center" wrapText="1"/>
    </xf>
    <xf numFmtId="0" fontId="28" fillId="0" borderId="0" xfId="0" applyFont="1" applyAlignment="1">
      <alignment horizontal="center" vertical="center" wrapText="1"/>
    </xf>
    <xf numFmtId="168" fontId="31" fillId="0" borderId="0" xfId="0" applyNumberFormat="1" applyFont="1" applyAlignment="1">
      <alignment horizontal="center" vertical="center" wrapText="1"/>
    </xf>
    <xf numFmtId="0" fontId="28" fillId="0" borderId="7" xfId="0" applyNumberFormat="1" applyFont="1" applyBorder="1" applyAlignment="1">
      <alignment horizontal="center" vertical="center" wrapText="1"/>
    </xf>
    <xf numFmtId="43" fontId="28" fillId="0" borderId="0" xfId="31" applyFont="1" applyAlignment="1">
      <alignment horizontal="center" vertical="center" wrapText="1"/>
    </xf>
    <xf numFmtId="43" fontId="30" fillId="0" borderId="0" xfId="31" applyFont="1" applyFill="1" applyAlignment="1">
      <alignment horizontal="center" vertical="center" wrapText="1"/>
    </xf>
    <xf numFmtId="168" fontId="33" fillId="0" borderId="21" xfId="0" applyNumberFormat="1" applyFont="1" applyBorder="1" applyAlignment="1">
      <alignment horizontal="center" vertical="center" wrapText="1"/>
    </xf>
    <xf numFmtId="49" fontId="28" fillId="4" borderId="24" xfId="0" applyNumberFormat="1" applyFont="1" applyFill="1" applyBorder="1" applyAlignment="1">
      <alignment horizontal="center" vertical="center" wrapText="1"/>
    </xf>
    <xf numFmtId="168" fontId="33" fillId="0" borderId="25" xfId="0" applyNumberFormat="1" applyFont="1" applyBorder="1" applyAlignment="1">
      <alignment horizontal="center" vertical="center" wrapText="1"/>
    </xf>
    <xf numFmtId="168" fontId="33" fillId="0" borderId="26" xfId="0" applyNumberFormat="1" applyFont="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left" vertical="center" wrapText="1"/>
    </xf>
    <xf numFmtId="0" fontId="28" fillId="0" borderId="1" xfId="0" applyNumberFormat="1" applyFont="1" applyBorder="1" applyAlignment="1">
      <alignment horizontal="center" vertical="center" wrapText="1"/>
    </xf>
    <xf numFmtId="168" fontId="0" fillId="0" borderId="1" xfId="0" applyNumberFormat="1" applyBorder="1" applyAlignment="1">
      <alignment horizontal="right" vertical="center" wrapText="1" readingOrder="1"/>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0" fontId="30" fillId="0" borderId="1" xfId="0" applyNumberFormat="1" applyFont="1" applyFill="1" applyBorder="1" applyAlignment="1">
      <alignment horizontal="center" vertical="center" wrapText="1"/>
    </xf>
    <xf numFmtId="168" fontId="11" fillId="0" borderId="1" xfId="0" applyNumberFormat="1" applyFont="1" applyFill="1" applyBorder="1" applyAlignment="1">
      <alignment horizontal="right" vertical="center" wrapText="1" readingOrder="1"/>
    </xf>
    <xf numFmtId="168" fontId="0" fillId="0" borderId="1" xfId="0" applyNumberFormat="1" applyFill="1" applyBorder="1" applyAlignment="1">
      <alignment horizontal="right" vertical="center" wrapText="1" readingOrder="1"/>
    </xf>
    <xf numFmtId="0" fontId="28" fillId="4" borderId="1" xfId="0" applyFont="1" applyFill="1" applyBorder="1" applyAlignment="1">
      <alignment horizontal="center" vertical="center" wrapText="1"/>
    </xf>
    <xf numFmtId="0" fontId="28" fillId="4" borderId="1" xfId="0" applyFont="1" applyFill="1" applyBorder="1" applyAlignment="1">
      <alignment horizontal="left" vertical="center" wrapText="1"/>
    </xf>
    <xf numFmtId="0" fontId="28" fillId="4" borderId="1" xfId="0" applyNumberFormat="1" applyFont="1" applyFill="1" applyBorder="1" applyAlignment="1">
      <alignment horizontal="center" vertical="center" wrapText="1"/>
    </xf>
    <xf numFmtId="168" fontId="0" fillId="4" borderId="1" xfId="0" applyNumberFormat="1" applyFont="1" applyFill="1" applyBorder="1" applyAlignment="1">
      <alignment horizontal="right" vertical="center" wrapText="1" readingOrder="1"/>
    </xf>
    <xf numFmtId="0" fontId="28" fillId="0" borderId="12" xfId="0" applyFont="1" applyBorder="1" applyAlignment="1">
      <alignment horizontal="center" vertical="center" wrapText="1"/>
    </xf>
    <xf numFmtId="0" fontId="28" fillId="0" borderId="13" xfId="0" applyFont="1" applyBorder="1" applyAlignment="1">
      <alignment horizontal="left" vertical="center" wrapText="1"/>
    </xf>
    <xf numFmtId="0" fontId="28" fillId="0" borderId="12" xfId="0" applyFont="1" applyFill="1" applyBorder="1" applyAlignment="1">
      <alignment horizontal="center" vertical="center" wrapText="1"/>
    </xf>
    <xf numFmtId="0" fontId="28" fillId="0" borderId="13" xfId="0" applyFont="1" applyFill="1" applyBorder="1" applyAlignment="1">
      <alignment horizontal="left" vertical="center" wrapText="1"/>
    </xf>
    <xf numFmtId="49" fontId="30" fillId="0" borderId="12" xfId="0" applyNumberFormat="1" applyFont="1" applyFill="1" applyBorder="1" applyAlignment="1">
      <alignment horizontal="center" vertical="center" wrapText="1"/>
    </xf>
    <xf numFmtId="0" fontId="30" fillId="0" borderId="13" xfId="0" applyFont="1" applyFill="1" applyBorder="1" applyAlignment="1">
      <alignment horizontal="left" vertical="center" wrapText="1"/>
    </xf>
    <xf numFmtId="0" fontId="30" fillId="0" borderId="12" xfId="0" applyFont="1" applyFill="1" applyBorder="1" applyAlignment="1">
      <alignment horizontal="center" vertical="center" wrapText="1"/>
    </xf>
    <xf numFmtId="0" fontId="28" fillId="4" borderId="12" xfId="0" applyFont="1" applyFill="1" applyBorder="1" applyAlignment="1">
      <alignment horizontal="center" vertical="center" wrapText="1"/>
    </xf>
    <xf numFmtId="0" fontId="28" fillId="4" borderId="13" xfId="0" applyFont="1" applyFill="1" applyBorder="1" applyAlignment="1">
      <alignment horizontal="left" vertical="center" wrapText="1"/>
    </xf>
    <xf numFmtId="0" fontId="28" fillId="4" borderId="9" xfId="0" applyFont="1" applyFill="1" applyBorder="1" applyAlignment="1">
      <alignment horizontal="center" vertical="center" wrapText="1"/>
    </xf>
    <xf numFmtId="0" fontId="28" fillId="4" borderId="10" xfId="0" applyFont="1" applyFill="1" applyBorder="1" applyAlignment="1">
      <alignment horizontal="left" vertical="center" wrapText="1"/>
    </xf>
    <xf numFmtId="0" fontId="28" fillId="4" borderId="10" xfId="0" applyFont="1" applyFill="1" applyBorder="1" applyAlignment="1">
      <alignment horizontal="center" vertical="center" wrapText="1"/>
    </xf>
    <xf numFmtId="0" fontId="28" fillId="4" borderId="10" xfId="0" applyNumberFormat="1" applyFont="1" applyFill="1" applyBorder="1" applyAlignment="1">
      <alignment horizontal="center" vertical="center" wrapText="1"/>
    </xf>
    <xf numFmtId="168" fontId="0" fillId="4" borderId="10" xfId="0" applyNumberFormat="1" applyFont="1" applyFill="1" applyBorder="1" applyAlignment="1">
      <alignment horizontal="right" vertical="center" wrapText="1" readingOrder="1"/>
    </xf>
    <xf numFmtId="0" fontId="28" fillId="4" borderId="11" xfId="0" applyFont="1" applyFill="1" applyBorder="1" applyAlignment="1">
      <alignment horizontal="left" vertical="center" wrapText="1"/>
    </xf>
    <xf numFmtId="169" fontId="13" fillId="3" borderId="2" xfId="10" applyNumberFormat="1" applyFont="1" applyFill="1" applyBorder="1" applyAlignment="1">
      <alignment horizontal="left" vertical="center"/>
    </xf>
    <xf numFmtId="169" fontId="13" fillId="0" borderId="18" xfId="10" applyNumberFormat="1" applyFont="1" applyFill="1" applyBorder="1" applyAlignment="1">
      <alignment horizontal="center" vertical="center" wrapText="1"/>
    </xf>
    <xf numFmtId="169" fontId="13" fillId="0" borderId="19" xfId="10" applyNumberFormat="1" applyFont="1" applyFill="1" applyBorder="1" applyAlignment="1">
      <alignment horizontal="center" vertical="center" wrapText="1"/>
    </xf>
    <xf numFmtId="0" fontId="33" fillId="0" borderId="22" xfId="0" applyFont="1" applyBorder="1" applyAlignment="1">
      <alignment horizontal="center" vertical="center" wrapText="1"/>
    </xf>
    <xf numFmtId="0" fontId="33" fillId="0" borderId="23" xfId="0" applyFont="1" applyBorder="1" applyAlignment="1">
      <alignment horizontal="center" vertical="center" wrapText="1"/>
    </xf>
    <xf numFmtId="0" fontId="33" fillId="0" borderId="24" xfId="0" applyFont="1" applyBorder="1" applyAlignment="1">
      <alignment horizontal="center" vertical="center" wrapText="1"/>
    </xf>
  </cellXfs>
  <cellStyles count="58">
    <cellStyle name="Buena 2" xfId="4" xr:uid="{00000000-0005-0000-0000-000000000000}"/>
    <cellStyle name="Millares" xfId="31" builtinId="3"/>
    <cellStyle name="Millares [0]" xfId="32" builtinId="6"/>
    <cellStyle name="Millares [0] 2" xfId="3" xr:uid="{00000000-0005-0000-0000-000003000000}"/>
    <cellStyle name="Millares [0] 2 2" xfId="22" xr:uid="{00000000-0005-0000-0000-000004000000}"/>
    <cellStyle name="Millares [0] 2 2 2" xfId="47" xr:uid="{00000000-0005-0000-0000-000005000000}"/>
    <cellStyle name="Millares [0] 2 3" xfId="37" xr:uid="{00000000-0005-0000-0000-000006000000}"/>
    <cellStyle name="Millares [0] 3" xfId="1" xr:uid="{00000000-0005-0000-0000-000007000000}"/>
    <cellStyle name="Millares [0] 3 2" xfId="21" xr:uid="{00000000-0005-0000-0000-000008000000}"/>
    <cellStyle name="Millares [0] 3 2 2" xfId="46" xr:uid="{00000000-0005-0000-0000-000009000000}"/>
    <cellStyle name="Millares [0] 3 3" xfId="35" xr:uid="{00000000-0005-0000-0000-00000A000000}"/>
    <cellStyle name="Millares [0] 4" xfId="11" xr:uid="{00000000-0005-0000-0000-00000B000000}"/>
    <cellStyle name="Millares [0] 4 2" xfId="25" xr:uid="{00000000-0005-0000-0000-00000C000000}"/>
    <cellStyle name="Millares [0] 4 2 2" xfId="50" xr:uid="{00000000-0005-0000-0000-00000D000000}"/>
    <cellStyle name="Millares [0] 4 3" xfId="40" xr:uid="{00000000-0005-0000-0000-00000E000000}"/>
    <cellStyle name="Millares [0] 5" xfId="57" xr:uid="{00000000-0005-0000-0000-00000F000000}"/>
    <cellStyle name="Millares 19 2 2 2 2 2" xfId="7" xr:uid="{00000000-0005-0000-0000-000010000000}"/>
    <cellStyle name="Millares 19 2 2 2 2 2 2" xfId="9" xr:uid="{00000000-0005-0000-0000-000011000000}"/>
    <cellStyle name="Millares 19 2 2 2 2 2 2 2" xfId="24" xr:uid="{00000000-0005-0000-0000-000012000000}"/>
    <cellStyle name="Millares 19 2 2 2 2 2 2 2 2" xfId="49" xr:uid="{00000000-0005-0000-0000-000013000000}"/>
    <cellStyle name="Millares 19 2 2 2 2 2 2 3" xfId="39" xr:uid="{00000000-0005-0000-0000-000014000000}"/>
    <cellStyle name="Millares 2" xfId="8" xr:uid="{00000000-0005-0000-0000-000015000000}"/>
    <cellStyle name="Millares 2 2" xfId="23" xr:uid="{00000000-0005-0000-0000-000016000000}"/>
    <cellStyle name="Millares 2 2 2" xfId="48" xr:uid="{00000000-0005-0000-0000-000017000000}"/>
    <cellStyle name="Millares 2 3" xfId="38" xr:uid="{00000000-0005-0000-0000-000018000000}"/>
    <cellStyle name="Millares 3" xfId="13" xr:uid="{00000000-0005-0000-0000-000019000000}"/>
    <cellStyle name="Millares 3 2" xfId="26" xr:uid="{00000000-0005-0000-0000-00001A000000}"/>
    <cellStyle name="Millares 3 2 2" xfId="51" xr:uid="{00000000-0005-0000-0000-00001B000000}"/>
    <cellStyle name="Millares 3 3" xfId="41" xr:uid="{00000000-0005-0000-0000-00001C000000}"/>
    <cellStyle name="Millares 4" xfId="14" xr:uid="{00000000-0005-0000-0000-00001D000000}"/>
    <cellStyle name="Millares 4 2" xfId="27" xr:uid="{00000000-0005-0000-0000-00001E000000}"/>
    <cellStyle name="Millares 4 2 2" xfId="52" xr:uid="{00000000-0005-0000-0000-00001F000000}"/>
    <cellStyle name="Millares 4 3" xfId="42" xr:uid="{00000000-0005-0000-0000-000020000000}"/>
    <cellStyle name="Millares 5" xfId="15" xr:uid="{00000000-0005-0000-0000-000021000000}"/>
    <cellStyle name="Millares 5 2" xfId="28" xr:uid="{00000000-0005-0000-0000-000022000000}"/>
    <cellStyle name="Millares 5 2 2" xfId="53" xr:uid="{00000000-0005-0000-0000-000023000000}"/>
    <cellStyle name="Millares 5 3" xfId="43" xr:uid="{00000000-0005-0000-0000-000024000000}"/>
    <cellStyle name="Millares 6" xfId="16" xr:uid="{00000000-0005-0000-0000-000025000000}"/>
    <cellStyle name="Millares 6 2" xfId="29" xr:uid="{00000000-0005-0000-0000-000026000000}"/>
    <cellStyle name="Millares 6 2 2" xfId="54" xr:uid="{00000000-0005-0000-0000-000027000000}"/>
    <cellStyle name="Millares 6 3" xfId="44" xr:uid="{00000000-0005-0000-0000-000028000000}"/>
    <cellStyle name="Millares 7" xfId="17" xr:uid="{00000000-0005-0000-0000-000029000000}"/>
    <cellStyle name="Millares 7 2" xfId="30" xr:uid="{00000000-0005-0000-0000-00002A000000}"/>
    <cellStyle name="Millares 7 2 2" xfId="55" xr:uid="{00000000-0005-0000-0000-00002B000000}"/>
    <cellStyle name="Millares 7 3" xfId="45" xr:uid="{00000000-0005-0000-0000-00002C000000}"/>
    <cellStyle name="Millares 8" xfId="56" xr:uid="{00000000-0005-0000-0000-00002D000000}"/>
    <cellStyle name="Moneda [0] 2" xfId="19" xr:uid="{00000000-0005-0000-0000-00002E000000}"/>
    <cellStyle name="Moneda 2" xfId="34" xr:uid="{00000000-0005-0000-0000-00002F000000}"/>
    <cellStyle name="Nivel 7" xfId="20" xr:uid="{00000000-0005-0000-0000-000030000000}"/>
    <cellStyle name="Normal" xfId="0" builtinId="0"/>
    <cellStyle name="Normal 16" xfId="6" xr:uid="{00000000-0005-0000-0000-000032000000}"/>
    <cellStyle name="Normal 16 2" xfId="36" xr:uid="{00000000-0005-0000-0000-000033000000}"/>
    <cellStyle name="Normal 2" xfId="5" xr:uid="{00000000-0005-0000-0000-000034000000}"/>
    <cellStyle name="Normal 2 10" xfId="10" xr:uid="{00000000-0005-0000-0000-000035000000}"/>
    <cellStyle name="Normal 2 2" xfId="33" xr:uid="{00000000-0005-0000-0000-000036000000}"/>
    <cellStyle name="Normal 3" xfId="18" xr:uid="{00000000-0005-0000-0000-000037000000}"/>
    <cellStyle name="Normal 36" xfId="12" xr:uid="{00000000-0005-0000-0000-000038000000}"/>
    <cellStyle name="Normal 7" xfId="2" xr:uid="{00000000-0005-0000-0000-00003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Consolidado%20SPNF%203\HISTO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sena4-my.sharepoint.com/Users/marianancy/Downloads/MODCARB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OPREFCJ1\CAFE\MODCAF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h-snassa01\mhcp$\AGL\bono%202002\analisis%20bon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rhenals\gobierno\Gobierno\Cierre97\OPEF%201997%20Cierr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usuario\AppData\Local\Microsoft\Windows\INetCache\Content.Outlook\5W8OC7JV\RESOLUCI&#211;N%20NO.%2063A-5%20OCTUBRE%202021.XLSM%2001-MAIL-Anexos%20Respuestas%20Internas%20-%20No.%209-2021-078002%20-%20NI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usuario\AppData\Local\Microsoft\Windows\INetCache\Content.Outlook\5W8OC7JV\Plantilla_nueva_version2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nsolidados"/>
      <sheetName val="Sectores"/>
      <sheetName val="Gobierno-Resto"/>
      <sheetName val="Gráficas"/>
      <sheetName val="DATOS"/>
      <sheetName val="RUBRO LEY"/>
      <sheetName val="RUBRO_LEY1"/>
      <sheetName val="RUBRO_LEY"/>
      <sheetName val="RUBRO_LEY2"/>
      <sheetName val="RUBRO_LEY3"/>
      <sheetName val="LIBRO_CODIGOS_2019"/>
      <sheetName val="LIBROS_CODIGOS"/>
      <sheetName val="ANEXO"/>
      <sheetName val="RUBRO_LEY4"/>
      <sheetName val="PASO 1. IDENTIFICACION"/>
      <sheetName val="PASO 2. ROLES SENNOVA (SPI)"/>
      <sheetName val="PASO 3. OTROS RUBROS"/>
      <sheetName val="PASO 4. RESUMEN"/>
      <sheetName val="LIBRO_INDIRECTO"/>
      <sheetName val="RUBROS_LINEA"/>
      <sheetName val="LIBRO_RUBROS"/>
      <sheetName val="LIBRO_ROLES"/>
      <sheetName val="LIBRO_TIPO_PROYECTO"/>
      <sheetName val="ID PROY"/>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BOCOL"/>
      <sheetName val="BDCARBOCOL"/>
      <sheetName val="PRES NETO"/>
      <sheetName val="DEUDA EXTERNA"/>
      <sheetName val="SUPUESTOS"/>
      <sheetName val="RESUMEN"/>
      <sheetName val="RESUMEN CON PLAN"/>
      <sheetName val="PIB"/>
      <sheetName val="TRANSFERENCIAS"/>
      <sheetName val="PPTO97"/>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 val="SPC"/>
      <sheetName val="MODCARBO"/>
      <sheetName val="DATOS"/>
      <sheetName val="RUBRO LEY"/>
      <sheetName val="LIBRO_CODIGOS_2019"/>
      <sheetName val="Desplegables"/>
      <sheetName val="PRES_NETO"/>
      <sheetName val="DEUDA_EXTERNA"/>
      <sheetName val="RESUMEN_CON_PLAN"/>
      <sheetName val="DIFERENCIAS_SIMUL"/>
      <sheetName val="RUBRO_LEY"/>
      <sheetName val="RUBROS_LINEA"/>
      <sheetName val="LIBRO_INDIRECTO"/>
      <sheetName val="PASO 1. IDENTIFICACION"/>
      <sheetName val="PASO 2. ROLES SENNOVA (SPI)"/>
      <sheetName val="PASO 3. OTROS RUBROS"/>
      <sheetName val="PASO 4. RESUMEN"/>
      <sheetName val="LIBRO_RUBROS"/>
      <sheetName val="LIBRO_ROLES"/>
      <sheetName val="LIBRO_TIPO_PROYECTO"/>
      <sheetName val="ID PRO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 val="OPEF resumen"/>
      <sheetName val="compara 2001"/>
      <sheetName val="Resumen Supuestos"/>
      <sheetName val="2001vs00"/>
      <sheetName val="2000-02"/>
      <sheetName val="2002 actual vs fmi"/>
      <sheetName val="Gráfico Precio 2002"/>
      <sheetName val="Gráfico2"/>
      <sheetName val="Gráfico3"/>
      <sheetName val="Cuadro Resumen 2000-01"/>
      <sheetName val="Cuadro Resumen 02-03 FMIvsActua"/>
      <sheetName val="Cuadro Resumen 02-03"/>
      <sheetName val="OEC Revision 2002"/>
      <sheetName val="Resumen Supuestos 2002"/>
      <sheetName val="ResumenFinal2002"/>
      <sheetName val="Gráfico1"/>
      <sheetName val="2003 2004"/>
      <sheetName val="GráficoPrecio2002"/>
      <sheetName val="DATOS"/>
      <sheetName val="RUBRO LEY"/>
      <sheetName val="PRES_NETO"/>
      <sheetName val="DEUDA_EXTERNA"/>
      <sheetName val="RESUMEN_CON_PLAN"/>
      <sheetName val="CRECIMIENTOS_%"/>
      <sheetName val="Asesores_Junio_01"/>
      <sheetName val="DIFERENCIAS_SIMUL"/>
      <sheetName val="ASESORES_AGOSTO_13"/>
      <sheetName val="ASESORES_AGOSTO_11"/>
      <sheetName val="ASESORES_SEPTIEM_9"/>
      <sheetName val="ASESORES_SEPTIEM_7"/>
      <sheetName val="ASESORES_AGOSTO_26"/>
      <sheetName val="ASESORES_AGOSTO_24"/>
      <sheetName val="Asesores_nov8-00"/>
      <sheetName val="OPEF_resumen"/>
      <sheetName val="compara_2001"/>
      <sheetName val="Resumen_Supuestos"/>
      <sheetName val="2002_actual_vs_fmi"/>
      <sheetName val="Gráfico_Precio_2002"/>
      <sheetName val="Cuadro_Resumen_2000-01"/>
      <sheetName val="Cuadro_Resumen_02-03_FMIvsActua"/>
      <sheetName val="Cuadro_Resumen_02-03"/>
      <sheetName val="OEC_Revision_2002"/>
      <sheetName val="Resumen_Supuestos_2002"/>
      <sheetName val="2003_2004"/>
      <sheetName val="RUBRO_LEY"/>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Name val="comparativo bonos"/>
      <sheetName val="financ noticias"/>
      <sheetName val="EMBI"/>
      <sheetName val="peru_12"/>
      <sheetName val="grafs"/>
      <sheetName val="spreads bonos Col"/>
      <sheetName val="perfil sep"/>
      <sheetName val="emision bonos"/>
      <sheetName val="calendario"/>
      <sheetName val="2003"/>
      <sheetName val="2002"/>
      <sheetName val="perfil"/>
      <sheetName val="perfil (2)"/>
      <sheetName val="propuestas bancos"/>
      <sheetName val="Hoja3"/>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 val="RESUMEN"/>
      <sheetName val="94-03 Mil Corr "/>
      <sheetName val="Hoja1"/>
      <sheetName val="Hoja2"/>
      <sheetName val="EMBI"/>
    </sheetNames>
    <sheetDataSet>
      <sheetData sheetId="0" refreshError="1">
        <row r="1">
          <cell r="AE1">
            <v>1183</v>
          </cell>
          <cell r="AF1">
            <v>2737</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v>
          </cell>
          <cell r="M8">
            <v>8</v>
          </cell>
          <cell r="N8">
            <v>14566</v>
          </cell>
          <cell r="Q8">
            <v>1117</v>
          </cell>
          <cell r="R8">
            <v>1138</v>
          </cell>
          <cell r="S8">
            <v>1179</v>
          </cell>
          <cell r="T8">
            <v>1375</v>
          </cell>
          <cell r="U8">
            <v>1498</v>
          </cell>
          <cell r="V8">
            <v>1516</v>
          </cell>
          <cell r="W8">
            <v>1291</v>
          </cell>
          <cell r="X8">
            <v>1380</v>
          </cell>
          <cell r="Y8">
            <v>1091</v>
          </cell>
          <cell r="Z8">
            <v>1511</v>
          </cell>
          <cell r="AA8">
            <v>15168</v>
          </cell>
          <cell r="AB8">
            <v>13</v>
          </cell>
          <cell r="AC8">
            <v>8</v>
          </cell>
          <cell r="AD8">
            <v>13</v>
          </cell>
          <cell r="AE8">
            <v>726</v>
          </cell>
          <cell r="AF8">
            <v>1438</v>
          </cell>
          <cell r="AG8">
            <v>1024</v>
          </cell>
          <cell r="AH8">
            <v>1219</v>
          </cell>
          <cell r="AI8">
            <v>1025</v>
          </cell>
          <cell r="AJ8">
            <v>1318</v>
          </cell>
          <cell r="AK8">
            <v>1386</v>
          </cell>
          <cell r="AL8">
            <v>1364</v>
          </cell>
          <cell r="AM8">
            <v>1147</v>
          </cell>
          <cell r="AN8">
            <v>1361</v>
          </cell>
          <cell r="AO8">
            <v>972</v>
          </cell>
          <cell r="AP8">
            <v>16</v>
          </cell>
          <cell r="AQ8">
            <v>-113</v>
          </cell>
          <cell r="AR8">
            <v>92</v>
          </cell>
          <cell r="AS8">
            <v>-81</v>
          </cell>
          <cell r="AT8">
            <v>154</v>
          </cell>
          <cell r="AU8">
            <v>57</v>
          </cell>
          <cell r="AV8">
            <v>111</v>
          </cell>
          <cell r="AW8">
            <v>152</v>
          </cell>
          <cell r="AX8">
            <v>144</v>
          </cell>
          <cell r="AY8">
            <v>2057</v>
          </cell>
          <cell r="AZ8">
            <v>3166</v>
          </cell>
          <cell r="BA8">
            <v>4301</v>
          </cell>
          <cell r="BB8">
            <v>5477</v>
          </cell>
          <cell r="BC8">
            <v>6848</v>
          </cell>
          <cell r="BD8">
            <v>8344</v>
          </cell>
          <cell r="BE8">
            <v>9857</v>
          </cell>
          <cell r="BF8">
            <v>11141</v>
          </cell>
          <cell r="BG8">
            <v>12521</v>
          </cell>
          <cell r="BH8">
            <v>2106</v>
          </cell>
          <cell r="BI8">
            <v>3189</v>
          </cell>
          <cell r="BJ8">
            <v>4408</v>
          </cell>
          <cell r="BK8">
            <v>5433</v>
          </cell>
          <cell r="BL8">
            <v>6751</v>
          </cell>
          <cell r="BM8">
            <v>8138</v>
          </cell>
          <cell r="BN8">
            <v>9503</v>
          </cell>
          <cell r="BO8">
            <v>10650</v>
          </cell>
          <cell r="BP8">
            <v>12012</v>
          </cell>
          <cell r="BQ8">
            <v>-49</v>
          </cell>
          <cell r="BR8">
            <v>-22</v>
          </cell>
          <cell r="BS8">
            <v>-107</v>
          </cell>
          <cell r="BT8">
            <v>43</v>
          </cell>
          <cell r="BU8">
            <v>96</v>
          </cell>
          <cell r="BV8">
            <v>205</v>
          </cell>
          <cell r="BW8">
            <v>354</v>
          </cell>
          <cell r="BX8">
            <v>490</v>
          </cell>
          <cell r="BY8">
            <v>508</v>
          </cell>
          <cell r="BZ8">
            <v>618</v>
          </cell>
          <cell r="CA8">
            <v>1132</v>
          </cell>
          <cell r="CB8">
            <v>923</v>
          </cell>
          <cell r="CC8">
            <v>3166</v>
          </cell>
          <cell r="CD8">
            <v>2675</v>
          </cell>
          <cell r="CE8">
            <v>491</v>
          </cell>
          <cell r="CF8">
            <v>18</v>
          </cell>
        </row>
        <row r="9">
          <cell r="L9">
            <v>12496</v>
          </cell>
          <cell r="M9">
            <v>0</v>
          </cell>
          <cell r="N9">
            <v>12496</v>
          </cell>
          <cell r="Q9">
            <v>918</v>
          </cell>
          <cell r="R9">
            <v>1041</v>
          </cell>
          <cell r="S9">
            <v>1060</v>
          </cell>
          <cell r="T9">
            <v>1183</v>
          </cell>
          <cell r="U9">
            <v>1175.3498713699</v>
          </cell>
          <cell r="V9">
            <v>1300</v>
          </cell>
          <cell r="W9">
            <v>1030</v>
          </cell>
          <cell r="X9">
            <v>1285</v>
          </cell>
          <cell r="Y9">
            <v>916</v>
          </cell>
          <cell r="Z9">
            <v>1367</v>
          </cell>
          <cell r="AA9">
            <v>13075</v>
          </cell>
          <cell r="AB9">
            <v>11</v>
          </cell>
          <cell r="AC9" t="str">
            <v xml:space="preserve"> </v>
          </cell>
          <cell r="AD9">
            <v>11</v>
          </cell>
          <cell r="AE9">
            <v>653</v>
          </cell>
          <cell r="AF9">
            <v>1354.6194</v>
          </cell>
          <cell r="AG9">
            <v>786</v>
          </cell>
          <cell r="AH9">
            <v>1121</v>
          </cell>
          <cell r="AI9">
            <v>935</v>
          </cell>
          <cell r="AJ9">
            <v>1193</v>
          </cell>
          <cell r="AK9">
            <v>1019</v>
          </cell>
          <cell r="AL9">
            <v>1247</v>
          </cell>
          <cell r="AM9">
            <v>891</v>
          </cell>
          <cell r="AN9">
            <v>1227</v>
          </cell>
          <cell r="AO9">
            <v>803</v>
          </cell>
          <cell r="AP9">
            <v>-76</v>
          </cell>
          <cell r="AQ9">
            <v>-135</v>
          </cell>
          <cell r="AR9">
            <v>131</v>
          </cell>
          <cell r="AS9">
            <v>-80</v>
          </cell>
          <cell r="AT9">
            <v>125</v>
          </cell>
          <cell r="AU9">
            <v>-10</v>
          </cell>
          <cell r="AV9">
            <v>155</v>
          </cell>
          <cell r="AW9">
            <v>53</v>
          </cell>
          <cell r="AX9">
            <v>138</v>
          </cell>
          <cell r="AY9">
            <v>1796</v>
          </cell>
          <cell r="AZ9">
            <v>2714</v>
          </cell>
          <cell r="BA9">
            <v>3756</v>
          </cell>
          <cell r="BB9">
            <v>4816</v>
          </cell>
          <cell r="BC9">
            <v>5999</v>
          </cell>
          <cell r="BD9">
            <v>7175</v>
          </cell>
          <cell r="BE9">
            <v>8476</v>
          </cell>
          <cell r="BF9">
            <v>9506</v>
          </cell>
          <cell r="BG9">
            <v>10791</v>
          </cell>
          <cell r="BH9">
            <v>2008</v>
          </cell>
          <cell r="BI9">
            <v>2795</v>
          </cell>
          <cell r="BJ9">
            <v>3916</v>
          </cell>
          <cell r="BK9">
            <v>4851</v>
          </cell>
          <cell r="BL9">
            <v>6045</v>
          </cell>
          <cell r="BM9">
            <v>7065</v>
          </cell>
          <cell r="BN9">
            <v>8312</v>
          </cell>
          <cell r="BO9">
            <v>9204</v>
          </cell>
          <cell r="BP9">
            <v>10431</v>
          </cell>
          <cell r="BQ9">
            <v>-212</v>
          </cell>
          <cell r="BR9">
            <v>-80</v>
          </cell>
          <cell r="BS9">
            <v>-160</v>
          </cell>
          <cell r="BT9">
            <v>-35</v>
          </cell>
          <cell r="BU9">
            <v>-45</v>
          </cell>
          <cell r="BV9">
            <v>109</v>
          </cell>
          <cell r="BW9">
            <v>163</v>
          </cell>
          <cell r="BX9">
            <v>302</v>
          </cell>
          <cell r="BY9">
            <v>359</v>
          </cell>
          <cell r="BZ9">
            <v>506.79</v>
          </cell>
          <cell r="CA9">
            <v>1047</v>
          </cell>
          <cell r="CB9">
            <v>643</v>
          </cell>
          <cell r="CC9">
            <v>2714</v>
          </cell>
          <cell r="CD9">
            <v>2197</v>
          </cell>
          <cell r="CE9">
            <v>516</v>
          </cell>
          <cell r="CF9">
            <v>23</v>
          </cell>
        </row>
        <row r="10">
          <cell r="Q10">
            <v>612</v>
          </cell>
          <cell r="R10">
            <v>752</v>
          </cell>
          <cell r="S10">
            <v>709</v>
          </cell>
          <cell r="T10">
            <v>851</v>
          </cell>
          <cell r="U10">
            <v>803</v>
          </cell>
          <cell r="V10">
            <v>972</v>
          </cell>
          <cell r="W10">
            <v>690</v>
          </cell>
          <cell r="X10">
            <v>919</v>
          </cell>
          <cell r="Y10">
            <v>560</v>
          </cell>
          <cell r="Z10">
            <v>976</v>
          </cell>
          <cell r="AA10">
            <v>9152</v>
          </cell>
          <cell r="AB10">
            <v>8</v>
          </cell>
          <cell r="AC10" t="e">
            <v>#VALUE!</v>
          </cell>
          <cell r="AD10">
            <v>8</v>
          </cell>
          <cell r="AE10">
            <v>372</v>
          </cell>
          <cell r="AF10">
            <v>1072</v>
          </cell>
          <cell r="AG10">
            <v>494</v>
          </cell>
          <cell r="AH10">
            <v>798</v>
          </cell>
          <cell r="AI10">
            <v>600</v>
          </cell>
          <cell r="AJ10">
            <v>857</v>
          </cell>
          <cell r="AK10">
            <v>668</v>
          </cell>
          <cell r="AL10">
            <v>897</v>
          </cell>
          <cell r="AM10">
            <v>538</v>
          </cell>
          <cell r="AN10">
            <v>873</v>
          </cell>
          <cell r="AO10">
            <v>452.3449</v>
          </cell>
          <cell r="AP10">
            <v>-28</v>
          </cell>
          <cell r="AQ10">
            <v>-112</v>
          </cell>
          <cell r="AR10">
            <v>117</v>
          </cell>
          <cell r="AS10">
            <v>-45</v>
          </cell>
          <cell r="AT10">
            <v>109</v>
          </cell>
          <cell r="AU10">
            <v>-5</v>
          </cell>
          <cell r="AV10">
            <v>134</v>
          </cell>
          <cell r="AW10">
            <v>75</v>
          </cell>
          <cell r="AX10">
            <v>152.138768228</v>
          </cell>
          <cell r="AY10">
            <v>1304</v>
          </cell>
          <cell r="AZ10">
            <v>1916.2354444087</v>
          </cell>
          <cell r="BA10">
            <v>2669</v>
          </cell>
          <cell r="BB10">
            <v>3378</v>
          </cell>
          <cell r="BC10">
            <v>4229</v>
          </cell>
          <cell r="BD10">
            <v>5033</v>
          </cell>
          <cell r="BE10">
            <v>6005</v>
          </cell>
          <cell r="BF10">
            <v>6696</v>
          </cell>
          <cell r="BG10">
            <v>7615</v>
          </cell>
          <cell r="BH10">
            <v>1444</v>
          </cell>
          <cell r="BI10">
            <v>1939</v>
          </cell>
          <cell r="BJ10">
            <v>2737</v>
          </cell>
          <cell r="BK10">
            <v>3337.7527</v>
          </cell>
          <cell r="BL10">
            <v>4194</v>
          </cell>
          <cell r="BM10">
            <v>4863</v>
          </cell>
          <cell r="BN10">
            <v>5760</v>
          </cell>
          <cell r="BO10">
            <v>6298</v>
          </cell>
          <cell r="BP10">
            <v>7172</v>
          </cell>
          <cell r="BQ10">
            <v>-140</v>
          </cell>
          <cell r="BR10">
            <v>-23</v>
          </cell>
          <cell r="BS10">
            <v>-68</v>
          </cell>
          <cell r="BT10">
            <v>40</v>
          </cell>
          <cell r="BU10">
            <v>35</v>
          </cell>
          <cell r="BV10">
            <v>170</v>
          </cell>
          <cell r="BW10">
            <v>245</v>
          </cell>
          <cell r="BX10">
            <v>397</v>
          </cell>
          <cell r="BY10">
            <v>443</v>
          </cell>
        </row>
        <row r="11">
          <cell r="F11" t="str">
            <v xml:space="preserve">  Renta </v>
          </cell>
          <cell r="L11">
            <v>4723</v>
          </cell>
          <cell r="N11">
            <v>4723</v>
          </cell>
          <cell r="O11">
            <v>243</v>
          </cell>
          <cell r="P11">
            <v>368</v>
          </cell>
          <cell r="Q11">
            <v>547</v>
          </cell>
          <cell r="R11">
            <v>273</v>
          </cell>
          <cell r="S11">
            <v>633</v>
          </cell>
          <cell r="T11">
            <v>407</v>
          </cell>
          <cell r="U11">
            <v>716</v>
          </cell>
          <cell r="V11">
            <v>457</v>
          </cell>
          <cell r="W11">
            <v>587</v>
          </cell>
          <cell r="X11">
            <v>336</v>
          </cell>
          <cell r="Y11">
            <v>371</v>
          </cell>
          <cell r="Z11">
            <v>121</v>
          </cell>
          <cell r="AA11">
            <v>5064</v>
          </cell>
          <cell r="AB11">
            <v>4</v>
          </cell>
          <cell r="AC11" t="str">
            <v xml:space="preserve"> </v>
          </cell>
          <cell r="AD11">
            <v>4</v>
          </cell>
          <cell r="AE11">
            <v>300</v>
          </cell>
          <cell r="AF11">
            <v>412</v>
          </cell>
          <cell r="AG11">
            <v>411</v>
          </cell>
          <cell r="AH11">
            <v>256</v>
          </cell>
          <cell r="AI11">
            <v>517</v>
          </cell>
          <cell r="AJ11">
            <v>367</v>
          </cell>
          <cell r="AK11">
            <v>564</v>
          </cell>
          <cell r="AL11">
            <v>375.6336</v>
          </cell>
          <cell r="AM11">
            <v>444.8304</v>
          </cell>
          <cell r="AN11">
            <v>283.6225</v>
          </cell>
          <cell r="AO11">
            <v>353.4796</v>
          </cell>
          <cell r="AP11">
            <v>-56</v>
          </cell>
          <cell r="AQ11">
            <v>-44</v>
          </cell>
          <cell r="AR11">
            <v>135</v>
          </cell>
          <cell r="AS11">
            <v>16</v>
          </cell>
          <cell r="AT11">
            <v>115</v>
          </cell>
          <cell r="AU11">
            <v>39</v>
          </cell>
          <cell r="AV11">
            <v>151</v>
          </cell>
          <cell r="AW11">
            <v>81</v>
          </cell>
          <cell r="AX11">
            <v>142</v>
          </cell>
          <cell r="AY11">
            <v>611</v>
          </cell>
          <cell r="AZ11">
            <v>1159</v>
          </cell>
          <cell r="BA11">
            <v>1432</v>
          </cell>
          <cell r="BB11">
            <v>2065.9869857187</v>
          </cell>
          <cell r="BC11">
            <v>2473</v>
          </cell>
          <cell r="BD11">
            <v>3189</v>
          </cell>
          <cell r="BE11">
            <v>3646</v>
          </cell>
          <cell r="BF11">
            <v>4234</v>
          </cell>
          <cell r="BG11">
            <v>4570</v>
          </cell>
          <cell r="BH11">
            <v>712</v>
          </cell>
          <cell r="BI11">
            <v>1124</v>
          </cell>
          <cell r="BJ11">
            <v>1381.4449</v>
          </cell>
          <cell r="BK11">
            <v>1899.1731</v>
          </cell>
          <cell r="BL11">
            <v>2266</v>
          </cell>
          <cell r="BM11">
            <v>2831</v>
          </cell>
          <cell r="BN11">
            <v>3207.3842</v>
          </cell>
          <cell r="BO11">
            <v>3652</v>
          </cell>
          <cell r="BP11">
            <v>3935</v>
          </cell>
          <cell r="BQ11">
            <v>-101</v>
          </cell>
          <cell r="BR11">
            <v>34</v>
          </cell>
          <cell r="BS11">
            <v>51</v>
          </cell>
          <cell r="BT11">
            <v>166</v>
          </cell>
          <cell r="BU11">
            <v>206</v>
          </cell>
          <cell r="BV11">
            <v>357</v>
          </cell>
          <cell r="BW11">
            <v>439</v>
          </cell>
          <cell r="BX11">
            <v>581</v>
          </cell>
          <cell r="BY11">
            <v>635</v>
          </cell>
          <cell r="BZ11">
            <v>234</v>
          </cell>
          <cell r="CA11">
            <v>321</v>
          </cell>
          <cell r="CB11">
            <v>335</v>
          </cell>
          <cell r="CC11">
            <v>1159</v>
          </cell>
          <cell r="CD11">
            <v>891</v>
          </cell>
          <cell r="CE11">
            <v>267</v>
          </cell>
          <cell r="CF11">
            <v>30</v>
          </cell>
        </row>
        <row r="12">
          <cell r="F12" t="str">
            <v xml:space="preserve">  Ventas Internas</v>
          </cell>
          <cell r="L12">
            <v>3955</v>
          </cell>
          <cell r="N12">
            <v>3955</v>
          </cell>
          <cell r="O12">
            <v>100</v>
          </cell>
          <cell r="P12">
            <v>591</v>
          </cell>
          <cell r="Q12">
            <v>64</v>
          </cell>
          <cell r="R12">
            <v>479</v>
          </cell>
          <cell r="S12">
            <v>76</v>
          </cell>
          <cell r="T12">
            <v>444.214751492</v>
          </cell>
          <cell r="U12">
            <v>86</v>
          </cell>
          <cell r="V12">
            <v>515</v>
          </cell>
          <cell r="W12">
            <v>103</v>
          </cell>
          <cell r="X12">
            <v>582</v>
          </cell>
          <cell r="Y12">
            <v>188</v>
          </cell>
          <cell r="Z12">
            <v>854</v>
          </cell>
          <cell r="AA12">
            <v>4087</v>
          </cell>
          <cell r="AB12">
            <v>3</v>
          </cell>
          <cell r="AC12" t="str">
            <v xml:space="preserve"> </v>
          </cell>
          <cell r="AD12">
            <v>3</v>
          </cell>
          <cell r="AE12">
            <v>72.3048</v>
          </cell>
          <cell r="AF12">
            <v>659</v>
          </cell>
          <cell r="AG12">
            <v>82</v>
          </cell>
          <cell r="AH12">
            <v>541.2278</v>
          </cell>
          <cell r="AI12">
            <v>82</v>
          </cell>
          <cell r="AJ12">
            <v>489</v>
          </cell>
          <cell r="AK12">
            <v>103.3377</v>
          </cell>
          <cell r="AL12">
            <v>521</v>
          </cell>
          <cell r="AM12">
            <v>93</v>
          </cell>
          <cell r="AN12">
            <v>590</v>
          </cell>
          <cell r="AO12">
            <v>98</v>
          </cell>
          <cell r="AP12">
            <v>28</v>
          </cell>
          <cell r="AQ12">
            <v>-67</v>
          </cell>
          <cell r="AR12">
            <v>-17</v>
          </cell>
          <cell r="AS12">
            <v>-61</v>
          </cell>
          <cell r="AT12">
            <v>-6</v>
          </cell>
          <cell r="AU12">
            <v>-45</v>
          </cell>
          <cell r="AV12">
            <v>-16</v>
          </cell>
          <cell r="AW12">
            <v>-6</v>
          </cell>
          <cell r="AX12">
            <v>9</v>
          </cell>
          <cell r="AY12">
            <v>692</v>
          </cell>
          <cell r="AZ12">
            <v>757</v>
          </cell>
          <cell r="BA12">
            <v>1236.412676313</v>
          </cell>
          <cell r="BB12">
            <v>1312.647291257</v>
          </cell>
          <cell r="BC12">
            <v>1756.862042749</v>
          </cell>
          <cell r="BD12">
            <v>1843</v>
          </cell>
          <cell r="BE12">
            <v>2358</v>
          </cell>
          <cell r="BF12">
            <v>2462</v>
          </cell>
          <cell r="BG12">
            <v>3044</v>
          </cell>
          <cell r="BH12">
            <v>731</v>
          </cell>
          <cell r="BI12">
            <v>814</v>
          </cell>
          <cell r="BJ12">
            <v>1356</v>
          </cell>
          <cell r="BK12">
            <v>1438</v>
          </cell>
          <cell r="BL12">
            <v>1927</v>
          </cell>
          <cell r="BM12">
            <v>2031</v>
          </cell>
          <cell r="BN12">
            <v>2552</v>
          </cell>
          <cell r="BO12">
            <v>2646</v>
          </cell>
          <cell r="BP12">
            <v>3236</v>
          </cell>
          <cell r="BQ12">
            <v>-39</v>
          </cell>
          <cell r="BR12">
            <v>-57</v>
          </cell>
          <cell r="BS12">
            <v>-119</v>
          </cell>
          <cell r="BT12">
            <v>-125</v>
          </cell>
          <cell r="BU12">
            <v>-171</v>
          </cell>
          <cell r="BV12">
            <v>-187</v>
          </cell>
          <cell r="BW12">
            <v>-193</v>
          </cell>
          <cell r="BX12">
            <v>-184</v>
          </cell>
          <cell r="BY12">
            <v>-191</v>
          </cell>
          <cell r="BZ12">
            <v>18</v>
          </cell>
          <cell r="CA12">
            <v>475.8</v>
          </cell>
          <cell r="CB12">
            <v>68</v>
          </cell>
          <cell r="CC12">
            <v>757</v>
          </cell>
          <cell r="CD12">
            <v>562.9</v>
          </cell>
          <cell r="CE12">
            <v>194</v>
          </cell>
          <cell r="CF12">
            <v>34</v>
          </cell>
        </row>
        <row r="13">
          <cell r="L13">
            <v>1083</v>
          </cell>
          <cell r="N13">
            <v>1083</v>
          </cell>
          <cell r="Q13">
            <v>87</v>
          </cell>
          <cell r="R13">
            <v>75</v>
          </cell>
          <cell r="S13">
            <v>100</v>
          </cell>
          <cell r="T13">
            <v>96</v>
          </cell>
          <cell r="U13">
            <v>119</v>
          </cell>
          <cell r="V13">
            <v>106</v>
          </cell>
          <cell r="W13">
            <v>121</v>
          </cell>
          <cell r="X13">
            <v>123</v>
          </cell>
          <cell r="Y13">
            <v>120</v>
          </cell>
          <cell r="Z13">
            <v>131</v>
          </cell>
          <cell r="AA13">
            <v>1221</v>
          </cell>
          <cell r="AB13">
            <v>1</v>
          </cell>
          <cell r="AC13" t="str">
            <v xml:space="preserve"> </v>
          </cell>
          <cell r="AD13">
            <v>1</v>
          </cell>
          <cell r="AE13">
            <v>79</v>
          </cell>
          <cell r="AF13">
            <v>79.5</v>
          </cell>
          <cell r="AG13">
            <v>79.5</v>
          </cell>
          <cell r="AH13">
            <v>86.8</v>
          </cell>
          <cell r="AI13">
            <v>90.4</v>
          </cell>
          <cell r="AJ13">
            <v>90.4</v>
          </cell>
          <cell r="AK13">
            <v>96.6</v>
          </cell>
          <cell r="AL13">
            <v>96.7</v>
          </cell>
          <cell r="AM13">
            <v>96.7</v>
          </cell>
          <cell r="AN13">
            <v>96.7</v>
          </cell>
          <cell r="AO13">
            <v>96.7</v>
          </cell>
          <cell r="AP13">
            <v>-17</v>
          </cell>
          <cell r="AQ13">
            <v>-5</v>
          </cell>
          <cell r="AR13">
            <v>8</v>
          </cell>
          <cell r="AS13">
            <v>-11</v>
          </cell>
          <cell r="AT13">
            <v>10</v>
          </cell>
          <cell r="AU13">
            <v>6</v>
          </cell>
          <cell r="AV13">
            <v>23</v>
          </cell>
          <cell r="AW13">
            <v>10</v>
          </cell>
          <cell r="AX13">
            <v>24</v>
          </cell>
          <cell r="AY13">
            <v>136</v>
          </cell>
          <cell r="AZ13">
            <v>224</v>
          </cell>
          <cell r="BA13">
            <v>299</v>
          </cell>
          <cell r="BB13">
            <v>400</v>
          </cell>
          <cell r="BC13">
            <v>497</v>
          </cell>
          <cell r="BD13">
            <v>617</v>
          </cell>
          <cell r="BE13">
            <v>724</v>
          </cell>
          <cell r="BF13">
            <v>845</v>
          </cell>
          <cell r="BG13">
            <v>968</v>
          </cell>
          <cell r="BH13">
            <v>159</v>
          </cell>
          <cell r="BI13">
            <v>238</v>
          </cell>
          <cell r="BJ13">
            <v>325</v>
          </cell>
          <cell r="BK13">
            <v>415</v>
          </cell>
          <cell r="BL13">
            <v>506</v>
          </cell>
          <cell r="BM13">
            <v>602</v>
          </cell>
          <cell r="BN13">
            <v>699</v>
          </cell>
          <cell r="BO13">
            <v>796</v>
          </cell>
          <cell r="BP13">
            <v>892</v>
          </cell>
          <cell r="BQ13">
            <v>-22</v>
          </cell>
          <cell r="BR13">
            <v>-14</v>
          </cell>
          <cell r="BS13">
            <v>-25</v>
          </cell>
          <cell r="BT13">
            <v>-15</v>
          </cell>
          <cell r="BU13">
            <v>-8</v>
          </cell>
          <cell r="BV13">
            <v>14</v>
          </cell>
          <cell r="BW13">
            <v>24</v>
          </cell>
          <cell r="BX13">
            <v>49</v>
          </cell>
          <cell r="BY13">
            <v>75</v>
          </cell>
          <cell r="BZ13">
            <v>80</v>
          </cell>
          <cell r="CA13">
            <v>71</v>
          </cell>
          <cell r="CB13">
            <v>69.2</v>
          </cell>
          <cell r="CC13">
            <v>224</v>
          </cell>
          <cell r="CD13">
            <v>221</v>
          </cell>
          <cell r="CE13">
            <v>2</v>
          </cell>
          <cell r="CF13">
            <v>1</v>
          </cell>
        </row>
        <row r="14">
          <cell r="L14">
            <v>1889</v>
          </cell>
          <cell r="N14">
            <v>1889</v>
          </cell>
          <cell r="Q14">
            <v>142.834725642</v>
          </cell>
          <cell r="R14">
            <v>133</v>
          </cell>
          <cell r="S14">
            <v>177</v>
          </cell>
          <cell r="T14">
            <v>166</v>
          </cell>
          <cell r="U14">
            <v>189</v>
          </cell>
          <cell r="V14">
            <v>168</v>
          </cell>
          <cell r="W14">
            <v>177</v>
          </cell>
          <cell r="X14">
            <v>194</v>
          </cell>
          <cell r="Y14">
            <v>187</v>
          </cell>
          <cell r="Z14">
            <v>208</v>
          </cell>
          <cell r="AA14">
            <v>1975</v>
          </cell>
          <cell r="AB14">
            <v>1</v>
          </cell>
          <cell r="AC14" t="str">
            <v xml:space="preserve"> </v>
          </cell>
          <cell r="AD14">
            <v>1</v>
          </cell>
          <cell r="AE14">
            <v>140</v>
          </cell>
          <cell r="AF14">
            <v>140.5</v>
          </cell>
          <cell r="AG14">
            <v>140.5</v>
          </cell>
          <cell r="AH14">
            <v>153</v>
          </cell>
          <cell r="AI14">
            <v>159.6</v>
          </cell>
          <cell r="AJ14">
            <v>159.6</v>
          </cell>
          <cell r="AK14">
            <v>170.6</v>
          </cell>
          <cell r="AL14">
            <v>170.8</v>
          </cell>
          <cell r="AM14">
            <v>170.8</v>
          </cell>
          <cell r="AN14">
            <v>170.8</v>
          </cell>
          <cell r="AO14">
            <v>170.8</v>
          </cell>
          <cell r="AP14">
            <v>-27</v>
          </cell>
          <cell r="AQ14">
            <v>-25</v>
          </cell>
          <cell r="AR14">
            <v>2</v>
          </cell>
          <cell r="AS14">
            <v>-19</v>
          </cell>
          <cell r="AT14">
            <v>18</v>
          </cell>
          <cell r="AU14">
            <v>6</v>
          </cell>
          <cell r="AV14">
            <v>19</v>
          </cell>
          <cell r="AW14">
            <v>-1</v>
          </cell>
          <cell r="AX14">
            <v>6</v>
          </cell>
          <cell r="AY14">
            <v>228</v>
          </cell>
          <cell r="AZ14">
            <v>371</v>
          </cell>
          <cell r="BA14">
            <v>504</v>
          </cell>
          <cell r="BB14">
            <v>682</v>
          </cell>
          <cell r="BC14">
            <v>848</v>
          </cell>
          <cell r="BD14">
            <v>1038</v>
          </cell>
          <cell r="BE14">
            <v>1207</v>
          </cell>
          <cell r="BF14">
            <v>1384</v>
          </cell>
          <cell r="BG14">
            <v>1579</v>
          </cell>
          <cell r="BH14">
            <v>280</v>
          </cell>
          <cell r="BI14">
            <v>421</v>
          </cell>
          <cell r="BJ14">
            <v>574</v>
          </cell>
          <cell r="BK14">
            <v>734</v>
          </cell>
          <cell r="BL14">
            <v>893</v>
          </cell>
          <cell r="BM14">
            <v>1064</v>
          </cell>
          <cell r="BN14">
            <v>1235</v>
          </cell>
          <cell r="BO14">
            <v>1406</v>
          </cell>
          <cell r="BP14">
            <v>1576</v>
          </cell>
          <cell r="BQ14">
            <v>-52</v>
          </cell>
          <cell r="BR14">
            <v>-50</v>
          </cell>
          <cell r="BS14">
            <v>-70</v>
          </cell>
          <cell r="BT14">
            <v>-51</v>
          </cell>
          <cell r="BU14">
            <v>-45</v>
          </cell>
          <cell r="BV14">
            <v>-26</v>
          </cell>
          <cell r="BW14">
            <v>-27</v>
          </cell>
          <cell r="BX14">
            <v>-21</v>
          </cell>
          <cell r="BY14">
            <v>2</v>
          </cell>
          <cell r="BZ14">
            <v>124.9</v>
          </cell>
          <cell r="CA14">
            <v>127.649</v>
          </cell>
          <cell r="CB14">
            <v>125.8</v>
          </cell>
          <cell r="CC14">
            <v>371</v>
          </cell>
          <cell r="CD14">
            <v>378</v>
          </cell>
          <cell r="CE14">
            <v>-7</v>
          </cell>
          <cell r="CF14">
            <v>-1</v>
          </cell>
        </row>
        <row r="15">
          <cell r="L15">
            <v>790</v>
          </cell>
          <cell r="N15">
            <v>790</v>
          </cell>
          <cell r="Q15">
            <v>48</v>
          </cell>
          <cell r="R15">
            <v>61</v>
          </cell>
          <cell r="S15">
            <v>56</v>
          </cell>
          <cell r="T15">
            <v>65</v>
          </cell>
          <cell r="U15">
            <v>60</v>
          </cell>
          <cell r="V15">
            <v>49</v>
          </cell>
          <cell r="W15">
            <v>38.87063087264</v>
          </cell>
          <cell r="X15">
            <v>45</v>
          </cell>
          <cell r="Y15">
            <v>45.870645472</v>
          </cell>
          <cell r="Z15">
            <v>50</v>
          </cell>
          <cell r="AA15">
            <v>634</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sheetData sheetId="2" refreshError="1"/>
      <sheetData sheetId="3" refreshError="1"/>
      <sheetData sheetId="4"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5" refreshError="1"/>
      <sheetData sheetId="6"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illaMDA"/>
      <sheetName val="Hoja2"/>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illaMDA"/>
      <sheetName val="Hoja2"/>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FF"/>
  </sheetPr>
  <dimension ref="A1:AW197"/>
  <sheetViews>
    <sheetView topLeftCell="A2" zoomScale="108" zoomScaleNormal="108" zoomScalePageLayoutView="108" workbookViewId="0">
      <pane xSplit="9" ySplit="3" topLeftCell="AO160" activePane="bottomRight" state="frozen"/>
      <selection activeCell="A2" sqref="A2"/>
      <selection pane="topRight" activeCell="J2" sqref="J2"/>
      <selection pane="bottomLeft" activeCell="A5" sqref="A5"/>
      <selection pane="bottomRight" activeCell="Z66" sqref="Z66"/>
    </sheetView>
  </sheetViews>
  <sheetFormatPr baseColWidth="10" defaultColWidth="10.85546875" defaultRowHeight="9" x14ac:dyDescent="0.25"/>
  <cols>
    <col min="1" max="1" width="5.85546875" style="52" customWidth="1"/>
    <col min="2" max="2" width="5.5703125" style="52" customWidth="1"/>
    <col min="3" max="3" width="4.7109375" style="52" customWidth="1"/>
    <col min="4" max="4" width="4.140625" style="52" customWidth="1"/>
    <col min="5" max="5" width="3.28515625" style="52" customWidth="1"/>
    <col min="6" max="6" width="2.42578125" style="52" customWidth="1"/>
    <col min="7" max="7" width="2.42578125" style="52" bestFit="1" customWidth="1"/>
    <col min="8" max="8" width="3.7109375" style="52" customWidth="1"/>
    <col min="9" max="9" width="23.85546875" style="53" customWidth="1"/>
    <col min="10" max="10" width="12.85546875" style="54" bestFit="1" customWidth="1"/>
    <col min="11" max="11" width="14.42578125" style="54" customWidth="1"/>
    <col min="12" max="12" width="12.85546875" style="54" hidden="1" customWidth="1"/>
    <col min="13" max="13" width="13.7109375" style="54" bestFit="1" customWidth="1"/>
    <col min="14" max="14" width="13.85546875" style="54" customWidth="1"/>
    <col min="15" max="15" width="12" style="54" customWidth="1"/>
    <col min="16" max="16" width="13.5703125" style="54" customWidth="1"/>
    <col min="17" max="17" width="12.5703125" style="54" customWidth="1"/>
    <col min="18" max="18" width="12.85546875" style="54" customWidth="1"/>
    <col min="19" max="19" width="12.7109375" style="54" customWidth="1"/>
    <col min="20" max="20" width="13.7109375" style="54" bestFit="1" customWidth="1"/>
    <col min="21" max="21" width="12.85546875" style="54" customWidth="1"/>
    <col min="22" max="22" width="13.140625" style="54" customWidth="1"/>
    <col min="23" max="23" width="14.42578125" style="54" customWidth="1"/>
    <col min="24" max="24" width="12.7109375" style="54" customWidth="1"/>
    <col min="25" max="25" width="12.85546875" style="54" customWidth="1"/>
    <col min="26" max="26" width="13" style="54" bestFit="1" customWidth="1"/>
    <col min="27" max="27" width="13.140625" style="54" customWidth="1"/>
    <col min="28" max="28" width="12.140625" style="54" customWidth="1"/>
    <col min="29" max="29" width="12.85546875" style="54" bestFit="1" customWidth="1"/>
    <col min="30" max="30" width="13.7109375" style="54" bestFit="1" customWidth="1"/>
    <col min="31" max="31" width="12.7109375" style="54" bestFit="1" customWidth="1"/>
    <col min="32" max="32" width="13.5703125" style="54" customWidth="1"/>
    <col min="33" max="33" width="12.42578125" style="54" bestFit="1" customWidth="1"/>
    <col min="34" max="34" width="13.5703125" style="54" customWidth="1"/>
    <col min="35" max="35" width="13.7109375" style="54" customWidth="1"/>
    <col min="36" max="36" width="13.140625" style="54" hidden="1" customWidth="1"/>
    <col min="37" max="37" width="13.7109375" style="54" bestFit="1" customWidth="1"/>
    <col min="38" max="38" width="12.140625" style="54" customWidth="1"/>
    <col min="39" max="39" width="11.7109375" style="54" bestFit="1" customWidth="1"/>
    <col min="40" max="40" width="14.42578125" style="54" bestFit="1" customWidth="1"/>
    <col min="41" max="41" width="12" style="54" bestFit="1" customWidth="1"/>
    <col min="42" max="42" width="12.85546875" style="54" bestFit="1" customWidth="1"/>
    <col min="43" max="43" width="15.42578125" style="55" customWidth="1"/>
    <col min="44" max="44" width="11.5703125" style="54" customWidth="1"/>
    <col min="45" max="45" width="10.28515625" style="54" customWidth="1"/>
    <col min="46" max="46" width="10.85546875" style="10"/>
    <col min="47" max="47" width="9.42578125" style="10" customWidth="1"/>
    <col min="48" max="49" width="10.85546875" style="10"/>
    <col min="50" max="16384" width="10.85546875" style="7"/>
  </cols>
  <sheetData>
    <row r="1" spans="1:49" ht="9.75" thickBot="1" x14ac:dyDescent="0.3">
      <c r="A1" s="181"/>
      <c r="B1" s="181"/>
      <c r="C1" s="181"/>
      <c r="D1" s="181"/>
      <c r="E1" s="181"/>
      <c r="F1" s="181"/>
      <c r="G1" s="181"/>
      <c r="H1" s="181"/>
      <c r="I1" s="181"/>
      <c r="J1" s="181"/>
      <c r="K1" s="181"/>
      <c r="L1" s="181"/>
      <c r="M1" s="181"/>
      <c r="N1" s="181"/>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7"/>
      <c r="AR1" s="58"/>
      <c r="AS1" s="58"/>
    </row>
    <row r="2" spans="1:49" ht="29.25" customHeight="1" thickBot="1" x14ac:dyDescent="0.3">
      <c r="A2" s="77"/>
      <c r="B2" s="78"/>
      <c r="C2" s="79"/>
      <c r="D2" s="79"/>
      <c r="E2" s="79"/>
      <c r="F2" s="79"/>
      <c r="G2" s="79"/>
      <c r="H2" s="79"/>
      <c r="I2" s="79"/>
      <c r="J2" s="80">
        <v>91</v>
      </c>
      <c r="K2" s="80">
        <v>5</v>
      </c>
      <c r="L2" s="80">
        <v>81</v>
      </c>
      <c r="M2" s="80">
        <v>8</v>
      </c>
      <c r="N2" s="80">
        <v>13</v>
      </c>
      <c r="O2" s="80">
        <v>15</v>
      </c>
      <c r="P2" s="80">
        <v>17</v>
      </c>
      <c r="Q2" s="80">
        <v>18</v>
      </c>
      <c r="R2" s="80">
        <v>85</v>
      </c>
      <c r="S2" s="80">
        <v>19</v>
      </c>
      <c r="T2" s="80">
        <v>20</v>
      </c>
      <c r="U2" s="80">
        <v>27</v>
      </c>
      <c r="V2" s="80">
        <v>23</v>
      </c>
      <c r="W2" s="80">
        <v>25</v>
      </c>
      <c r="X2" s="80">
        <v>11</v>
      </c>
      <c r="Y2" s="80">
        <v>94</v>
      </c>
      <c r="Z2" s="80">
        <v>44</v>
      </c>
      <c r="AA2" s="80">
        <v>95</v>
      </c>
      <c r="AB2" s="80">
        <v>41</v>
      </c>
      <c r="AC2" s="80">
        <v>47</v>
      </c>
      <c r="AD2" s="80">
        <v>50</v>
      </c>
      <c r="AE2" s="80">
        <v>52</v>
      </c>
      <c r="AF2" s="80">
        <v>54</v>
      </c>
      <c r="AG2" s="80">
        <v>86</v>
      </c>
      <c r="AH2" s="80">
        <v>63</v>
      </c>
      <c r="AI2" s="80">
        <v>66</v>
      </c>
      <c r="AJ2" s="80">
        <v>88</v>
      </c>
      <c r="AK2" s="80">
        <v>68</v>
      </c>
      <c r="AL2" s="80">
        <v>70</v>
      </c>
      <c r="AM2" s="80">
        <v>73</v>
      </c>
      <c r="AN2" s="80">
        <v>76</v>
      </c>
      <c r="AO2" s="80">
        <v>97</v>
      </c>
      <c r="AP2" s="80">
        <v>99</v>
      </c>
      <c r="AQ2" s="81">
        <v>1</v>
      </c>
      <c r="AR2" s="78"/>
      <c r="AS2" s="82"/>
    </row>
    <row r="3" spans="1:49" s="8" customFormat="1" ht="27" customHeight="1" thickBot="1" x14ac:dyDescent="0.3">
      <c r="A3" s="182" t="s">
        <v>55</v>
      </c>
      <c r="B3" s="183"/>
      <c r="C3" s="183"/>
      <c r="D3" s="183"/>
      <c r="E3" s="183"/>
      <c r="F3" s="183"/>
      <c r="G3" s="183"/>
      <c r="H3" s="183"/>
      <c r="I3" s="108" t="s">
        <v>56</v>
      </c>
      <c r="J3" s="117" t="s">
        <v>26</v>
      </c>
      <c r="K3" s="117" t="s">
        <v>6</v>
      </c>
      <c r="L3" s="117" t="s">
        <v>32</v>
      </c>
      <c r="M3" s="117" t="s">
        <v>57</v>
      </c>
      <c r="N3" s="117" t="s">
        <v>10</v>
      </c>
      <c r="O3" s="117" t="s">
        <v>58</v>
      </c>
      <c r="P3" s="117" t="s">
        <v>11</v>
      </c>
      <c r="Q3" s="117" t="s">
        <v>59</v>
      </c>
      <c r="R3" s="117" t="s">
        <v>33</v>
      </c>
      <c r="S3" s="117" t="s">
        <v>13</v>
      </c>
      <c r="T3" s="117" t="s">
        <v>14</v>
      </c>
      <c r="U3" s="117" t="s">
        <v>60</v>
      </c>
      <c r="V3" s="117" t="s">
        <v>61</v>
      </c>
      <c r="W3" s="117" t="s">
        <v>15</v>
      </c>
      <c r="X3" s="117" t="s">
        <v>8</v>
      </c>
      <c r="Y3" s="117" t="s">
        <v>62</v>
      </c>
      <c r="Z3" s="117" t="s">
        <v>17</v>
      </c>
      <c r="AA3" s="117" t="s">
        <v>27</v>
      </c>
      <c r="AB3" s="117" t="s">
        <v>16</v>
      </c>
      <c r="AC3" s="117" t="s">
        <v>18</v>
      </c>
      <c r="AD3" s="117" t="s">
        <v>30</v>
      </c>
      <c r="AE3" s="117" t="s">
        <v>19</v>
      </c>
      <c r="AF3" s="117" t="s">
        <v>20</v>
      </c>
      <c r="AG3" s="117" t="s">
        <v>34</v>
      </c>
      <c r="AH3" s="117" t="s">
        <v>63</v>
      </c>
      <c r="AI3" s="117" t="s">
        <v>22</v>
      </c>
      <c r="AJ3" s="117" t="s">
        <v>64</v>
      </c>
      <c r="AK3" s="117" t="s">
        <v>23</v>
      </c>
      <c r="AL3" s="117" t="s">
        <v>31</v>
      </c>
      <c r="AM3" s="117" t="s">
        <v>24</v>
      </c>
      <c r="AN3" s="117" t="s">
        <v>25</v>
      </c>
      <c r="AO3" s="117" t="s">
        <v>28</v>
      </c>
      <c r="AP3" s="117" t="s">
        <v>29</v>
      </c>
      <c r="AQ3" s="109" t="s">
        <v>65</v>
      </c>
      <c r="AR3" s="117" t="s">
        <v>66</v>
      </c>
      <c r="AS3" s="110" t="s">
        <v>67</v>
      </c>
      <c r="AT3" s="15"/>
      <c r="AU3" s="15"/>
      <c r="AV3" s="15"/>
      <c r="AW3" s="15"/>
    </row>
    <row r="4" spans="1:49" s="8" customFormat="1" ht="6.95" hidden="1" customHeight="1" x14ac:dyDescent="0.25">
      <c r="A4" s="102"/>
      <c r="B4" s="103"/>
      <c r="C4" s="103"/>
      <c r="D4" s="103"/>
      <c r="E4" s="103"/>
      <c r="F4" s="103"/>
      <c r="G4" s="103"/>
      <c r="H4" s="103"/>
      <c r="I4" s="104"/>
      <c r="J4" s="105"/>
      <c r="K4" s="105"/>
      <c r="L4" s="105"/>
      <c r="M4" s="105"/>
      <c r="N4" s="105"/>
      <c r="O4" s="105"/>
      <c r="P4" s="105"/>
      <c r="Q4" s="105"/>
      <c r="R4" s="105"/>
      <c r="S4" s="105"/>
      <c r="T4" s="105"/>
      <c r="U4" s="105"/>
      <c r="V4" s="105"/>
      <c r="W4" s="105"/>
      <c r="X4" s="105"/>
      <c r="Y4" s="105"/>
      <c r="Z4" s="105"/>
      <c r="AA4" s="105"/>
      <c r="AB4" s="105"/>
      <c r="AC4" s="105"/>
      <c r="AD4" s="105"/>
      <c r="AE4" s="105"/>
      <c r="AF4" s="105"/>
      <c r="AG4" s="105"/>
      <c r="AH4" s="105"/>
      <c r="AI4" s="105"/>
      <c r="AJ4" s="105"/>
      <c r="AK4" s="105"/>
      <c r="AL4" s="105"/>
      <c r="AM4" s="105"/>
      <c r="AN4" s="105"/>
      <c r="AO4" s="105"/>
      <c r="AP4" s="105"/>
      <c r="AQ4" s="106"/>
      <c r="AR4" s="106"/>
      <c r="AS4" s="107"/>
      <c r="AT4" s="15"/>
      <c r="AU4" s="15"/>
      <c r="AV4" s="15"/>
      <c r="AW4" s="15"/>
    </row>
    <row r="5" spans="1:49" s="8" customFormat="1" ht="21.95" hidden="1" customHeight="1" x14ac:dyDescent="0.25">
      <c r="A5" s="59"/>
      <c r="B5" s="13"/>
      <c r="C5" s="13"/>
      <c r="D5" s="13"/>
      <c r="E5" s="13"/>
      <c r="F5" s="13"/>
      <c r="G5" s="13"/>
      <c r="H5" s="13"/>
      <c r="I5" s="14" t="s">
        <v>68</v>
      </c>
      <c r="J5" s="11">
        <f t="shared" ref="J5:AO5" si="0">+J7</f>
        <v>0</v>
      </c>
      <c r="K5" s="11">
        <f t="shared" si="0"/>
        <v>0</v>
      </c>
      <c r="L5" s="11">
        <f t="shared" si="0"/>
        <v>0</v>
      </c>
      <c r="M5" s="11">
        <f t="shared" si="0"/>
        <v>0</v>
      </c>
      <c r="N5" s="11">
        <f t="shared" si="0"/>
        <v>0</v>
      </c>
      <c r="O5" s="11">
        <f t="shared" si="0"/>
        <v>0</v>
      </c>
      <c r="P5" s="11">
        <f t="shared" si="0"/>
        <v>0</v>
      </c>
      <c r="Q5" s="11">
        <f t="shared" si="0"/>
        <v>0</v>
      </c>
      <c r="R5" s="11">
        <f t="shared" si="0"/>
        <v>0</v>
      </c>
      <c r="S5" s="11">
        <f t="shared" si="0"/>
        <v>0</v>
      </c>
      <c r="T5" s="11">
        <f t="shared" si="0"/>
        <v>0</v>
      </c>
      <c r="U5" s="11">
        <f t="shared" si="0"/>
        <v>0</v>
      </c>
      <c r="V5" s="11">
        <f t="shared" si="0"/>
        <v>0</v>
      </c>
      <c r="W5" s="11">
        <f t="shared" si="0"/>
        <v>0</v>
      </c>
      <c r="X5" s="11">
        <f t="shared" si="0"/>
        <v>0</v>
      </c>
      <c r="Y5" s="11">
        <f t="shared" si="0"/>
        <v>0</v>
      </c>
      <c r="Z5" s="11">
        <f t="shared" si="0"/>
        <v>0</v>
      </c>
      <c r="AA5" s="11">
        <f t="shared" si="0"/>
        <v>0</v>
      </c>
      <c r="AB5" s="11">
        <f t="shared" si="0"/>
        <v>0</v>
      </c>
      <c r="AC5" s="11">
        <f t="shared" si="0"/>
        <v>0</v>
      </c>
      <c r="AD5" s="11">
        <f t="shared" si="0"/>
        <v>0</v>
      </c>
      <c r="AE5" s="11">
        <f t="shared" si="0"/>
        <v>0</v>
      </c>
      <c r="AF5" s="11">
        <f t="shared" si="0"/>
        <v>0</v>
      </c>
      <c r="AG5" s="11">
        <f t="shared" si="0"/>
        <v>0</v>
      </c>
      <c r="AH5" s="11">
        <f t="shared" si="0"/>
        <v>0</v>
      </c>
      <c r="AI5" s="11">
        <f t="shared" si="0"/>
        <v>0</v>
      </c>
      <c r="AJ5" s="11">
        <f t="shared" si="0"/>
        <v>0</v>
      </c>
      <c r="AK5" s="11">
        <f t="shared" si="0"/>
        <v>0</v>
      </c>
      <c r="AL5" s="11">
        <f t="shared" si="0"/>
        <v>0</v>
      </c>
      <c r="AM5" s="11">
        <f t="shared" si="0"/>
        <v>0</v>
      </c>
      <c r="AN5" s="11">
        <f t="shared" si="0"/>
        <v>0</v>
      </c>
      <c r="AO5" s="11">
        <f t="shared" si="0"/>
        <v>0</v>
      </c>
      <c r="AP5" s="11">
        <f>+AP7</f>
        <v>0</v>
      </c>
      <c r="AQ5" s="11">
        <f>+AQ7</f>
        <v>0</v>
      </c>
      <c r="AR5" s="11">
        <f>+AR7</f>
        <v>0</v>
      </c>
      <c r="AS5" s="60">
        <f>+AS7</f>
        <v>0</v>
      </c>
      <c r="AT5" s="15"/>
      <c r="AU5" s="15"/>
      <c r="AV5" s="15"/>
      <c r="AW5" s="15"/>
    </row>
    <row r="6" spans="1:49" s="8" customFormat="1" ht="6.95" hidden="1" customHeight="1" x14ac:dyDescent="0.25">
      <c r="A6" s="59"/>
      <c r="B6" s="13"/>
      <c r="C6" s="13"/>
      <c r="D6" s="13"/>
      <c r="E6" s="13"/>
      <c r="F6" s="13"/>
      <c r="G6" s="13"/>
      <c r="H6" s="13"/>
      <c r="I6" s="20"/>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60"/>
      <c r="AT6" s="15"/>
      <c r="AU6" s="15"/>
      <c r="AV6" s="15"/>
      <c r="AW6" s="15"/>
    </row>
    <row r="7" spans="1:49" s="8" customFormat="1" ht="21.95" hidden="1" customHeight="1" x14ac:dyDescent="0.25">
      <c r="A7" s="59" t="s">
        <v>69</v>
      </c>
      <c r="B7" s="13"/>
      <c r="C7" s="13"/>
      <c r="D7" s="13"/>
      <c r="E7" s="13"/>
      <c r="F7" s="13"/>
      <c r="G7" s="13"/>
      <c r="H7" s="13"/>
      <c r="I7" s="14" t="s">
        <v>70</v>
      </c>
      <c r="J7" s="11">
        <f t="shared" ref="J7:AS7" si="1">+J9+J22+J34</f>
        <v>0</v>
      </c>
      <c r="K7" s="11">
        <f t="shared" si="1"/>
        <v>0</v>
      </c>
      <c r="L7" s="11">
        <f t="shared" si="1"/>
        <v>0</v>
      </c>
      <c r="M7" s="11">
        <f t="shared" si="1"/>
        <v>0</v>
      </c>
      <c r="N7" s="11">
        <f t="shared" si="1"/>
        <v>0</v>
      </c>
      <c r="O7" s="11">
        <f t="shared" si="1"/>
        <v>0</v>
      </c>
      <c r="P7" s="11">
        <f t="shared" si="1"/>
        <v>0</v>
      </c>
      <c r="Q7" s="11">
        <f t="shared" si="1"/>
        <v>0</v>
      </c>
      <c r="R7" s="11">
        <f t="shared" si="1"/>
        <v>0</v>
      </c>
      <c r="S7" s="11">
        <f t="shared" si="1"/>
        <v>0</v>
      </c>
      <c r="T7" s="11">
        <f t="shared" si="1"/>
        <v>0</v>
      </c>
      <c r="U7" s="11">
        <f t="shared" si="1"/>
        <v>0</v>
      </c>
      <c r="V7" s="11">
        <f t="shared" si="1"/>
        <v>0</v>
      </c>
      <c r="W7" s="11">
        <f t="shared" si="1"/>
        <v>0</v>
      </c>
      <c r="X7" s="11">
        <f t="shared" si="1"/>
        <v>0</v>
      </c>
      <c r="Y7" s="11">
        <f t="shared" si="1"/>
        <v>0</v>
      </c>
      <c r="Z7" s="11">
        <f t="shared" si="1"/>
        <v>0</v>
      </c>
      <c r="AA7" s="11">
        <f t="shared" si="1"/>
        <v>0</v>
      </c>
      <c r="AB7" s="11">
        <f t="shared" si="1"/>
        <v>0</v>
      </c>
      <c r="AC7" s="11">
        <f t="shared" si="1"/>
        <v>0</v>
      </c>
      <c r="AD7" s="11">
        <f t="shared" si="1"/>
        <v>0</v>
      </c>
      <c r="AE7" s="11">
        <f t="shared" si="1"/>
        <v>0</v>
      </c>
      <c r="AF7" s="11">
        <f t="shared" si="1"/>
        <v>0</v>
      </c>
      <c r="AG7" s="11">
        <f t="shared" si="1"/>
        <v>0</v>
      </c>
      <c r="AH7" s="11">
        <f t="shared" si="1"/>
        <v>0</v>
      </c>
      <c r="AI7" s="11">
        <f t="shared" si="1"/>
        <v>0</v>
      </c>
      <c r="AJ7" s="11">
        <f t="shared" si="1"/>
        <v>0</v>
      </c>
      <c r="AK7" s="11">
        <f t="shared" si="1"/>
        <v>0</v>
      </c>
      <c r="AL7" s="11">
        <f t="shared" si="1"/>
        <v>0</v>
      </c>
      <c r="AM7" s="11">
        <f t="shared" si="1"/>
        <v>0</v>
      </c>
      <c r="AN7" s="11">
        <f t="shared" si="1"/>
        <v>0</v>
      </c>
      <c r="AO7" s="11">
        <f t="shared" si="1"/>
        <v>0</v>
      </c>
      <c r="AP7" s="11">
        <f t="shared" si="1"/>
        <v>0</v>
      </c>
      <c r="AQ7" s="11">
        <f t="shared" si="1"/>
        <v>0</v>
      </c>
      <c r="AR7" s="11">
        <f t="shared" si="1"/>
        <v>0</v>
      </c>
      <c r="AS7" s="60">
        <f t="shared" si="1"/>
        <v>0</v>
      </c>
      <c r="AT7" s="15"/>
      <c r="AU7" s="15"/>
      <c r="AV7" s="15"/>
      <c r="AW7" s="15"/>
    </row>
    <row r="8" spans="1:49" s="8" customFormat="1" ht="7.5" hidden="1" customHeight="1" x14ac:dyDescent="0.25">
      <c r="A8" s="59"/>
      <c r="B8" s="13"/>
      <c r="C8" s="13"/>
      <c r="D8" s="13"/>
      <c r="E8" s="13"/>
      <c r="F8" s="13"/>
      <c r="G8" s="13"/>
      <c r="H8" s="13"/>
      <c r="I8" s="16"/>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60"/>
      <c r="AT8" s="15"/>
      <c r="AU8" s="15"/>
      <c r="AV8" s="15"/>
      <c r="AW8" s="15"/>
    </row>
    <row r="9" spans="1:49" s="8" customFormat="1" ht="21.95" hidden="1" customHeight="1" x14ac:dyDescent="0.25">
      <c r="A9" s="59" t="s">
        <v>71</v>
      </c>
      <c r="B9" s="13"/>
      <c r="C9" s="13"/>
      <c r="D9" s="13"/>
      <c r="E9" s="13"/>
      <c r="F9" s="13"/>
      <c r="G9" s="13"/>
      <c r="H9" s="13"/>
      <c r="I9" s="14" t="s">
        <v>72</v>
      </c>
      <c r="J9" s="11">
        <f t="shared" ref="J9:AO9" si="2">+J11</f>
        <v>0</v>
      </c>
      <c r="K9" s="11">
        <f t="shared" si="2"/>
        <v>0</v>
      </c>
      <c r="L9" s="11">
        <f t="shared" si="2"/>
        <v>0</v>
      </c>
      <c r="M9" s="11">
        <f t="shared" si="2"/>
        <v>0</v>
      </c>
      <c r="N9" s="11">
        <f t="shared" si="2"/>
        <v>0</v>
      </c>
      <c r="O9" s="11">
        <f t="shared" si="2"/>
        <v>0</v>
      </c>
      <c r="P9" s="11">
        <f t="shared" si="2"/>
        <v>0</v>
      </c>
      <c r="Q9" s="11">
        <f t="shared" si="2"/>
        <v>0</v>
      </c>
      <c r="R9" s="11">
        <f t="shared" si="2"/>
        <v>0</v>
      </c>
      <c r="S9" s="11">
        <f t="shared" si="2"/>
        <v>0</v>
      </c>
      <c r="T9" s="11">
        <f t="shared" si="2"/>
        <v>0</v>
      </c>
      <c r="U9" s="11">
        <f t="shared" si="2"/>
        <v>0</v>
      </c>
      <c r="V9" s="11">
        <f t="shared" si="2"/>
        <v>0</v>
      </c>
      <c r="W9" s="11">
        <f t="shared" si="2"/>
        <v>0</v>
      </c>
      <c r="X9" s="11">
        <f t="shared" si="2"/>
        <v>0</v>
      </c>
      <c r="Y9" s="11">
        <f t="shared" si="2"/>
        <v>0</v>
      </c>
      <c r="Z9" s="11">
        <f t="shared" si="2"/>
        <v>0</v>
      </c>
      <c r="AA9" s="11">
        <f t="shared" si="2"/>
        <v>0</v>
      </c>
      <c r="AB9" s="11">
        <f t="shared" si="2"/>
        <v>0</v>
      </c>
      <c r="AC9" s="11">
        <f t="shared" si="2"/>
        <v>0</v>
      </c>
      <c r="AD9" s="11">
        <f t="shared" si="2"/>
        <v>0</v>
      </c>
      <c r="AE9" s="11">
        <f t="shared" si="2"/>
        <v>0</v>
      </c>
      <c r="AF9" s="11">
        <f t="shared" si="2"/>
        <v>0</v>
      </c>
      <c r="AG9" s="11">
        <f t="shared" si="2"/>
        <v>0</v>
      </c>
      <c r="AH9" s="11">
        <f t="shared" si="2"/>
        <v>0</v>
      </c>
      <c r="AI9" s="11">
        <f t="shared" si="2"/>
        <v>0</v>
      </c>
      <c r="AJ9" s="11">
        <f t="shared" si="2"/>
        <v>0</v>
      </c>
      <c r="AK9" s="11">
        <f t="shared" si="2"/>
        <v>0</v>
      </c>
      <c r="AL9" s="11">
        <f t="shared" si="2"/>
        <v>0</v>
      </c>
      <c r="AM9" s="11">
        <f t="shared" si="2"/>
        <v>0</v>
      </c>
      <c r="AN9" s="11">
        <f t="shared" si="2"/>
        <v>0</v>
      </c>
      <c r="AO9" s="11">
        <f t="shared" si="2"/>
        <v>0</v>
      </c>
      <c r="AP9" s="11">
        <f>+AP11</f>
        <v>0</v>
      </c>
      <c r="AQ9" s="11">
        <f>+AQ11</f>
        <v>0</v>
      </c>
      <c r="AR9" s="11">
        <f>+AR11</f>
        <v>0</v>
      </c>
      <c r="AS9" s="60">
        <f>+AS11</f>
        <v>0</v>
      </c>
      <c r="AT9" s="15"/>
      <c r="AU9" s="15"/>
      <c r="AV9" s="15"/>
      <c r="AW9" s="15"/>
    </row>
    <row r="10" spans="1:49" s="8" customFormat="1" ht="9.1999999999999993" hidden="1" customHeight="1" x14ac:dyDescent="0.25">
      <c r="A10" s="59"/>
      <c r="B10" s="13"/>
      <c r="C10" s="13"/>
      <c r="D10" s="13"/>
      <c r="E10" s="13"/>
      <c r="F10" s="13"/>
      <c r="G10" s="13"/>
      <c r="H10" s="13"/>
      <c r="I10" s="16"/>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60"/>
      <c r="AT10" s="15"/>
      <c r="AU10" s="15"/>
      <c r="AV10" s="15"/>
      <c r="AW10" s="15"/>
    </row>
    <row r="11" spans="1:49" s="8" customFormat="1" ht="21.95" hidden="1" customHeight="1" x14ac:dyDescent="0.25">
      <c r="A11" s="59" t="s">
        <v>73</v>
      </c>
      <c r="B11" s="13"/>
      <c r="C11" s="13"/>
      <c r="D11" s="13"/>
      <c r="E11" s="13"/>
      <c r="F11" s="13"/>
      <c r="G11" s="13"/>
      <c r="H11" s="13"/>
      <c r="I11" s="14" t="s">
        <v>74</v>
      </c>
      <c r="J11" s="11">
        <f t="shared" ref="J11:AS11" si="3">+J12+J15+J17</f>
        <v>0</v>
      </c>
      <c r="K11" s="11">
        <f t="shared" si="3"/>
        <v>0</v>
      </c>
      <c r="L11" s="11">
        <f t="shared" si="3"/>
        <v>0</v>
      </c>
      <c r="M11" s="11">
        <f t="shared" si="3"/>
        <v>0</v>
      </c>
      <c r="N11" s="11">
        <f t="shared" si="3"/>
        <v>0</v>
      </c>
      <c r="O11" s="11">
        <f t="shared" si="3"/>
        <v>0</v>
      </c>
      <c r="P11" s="11">
        <f t="shared" si="3"/>
        <v>0</v>
      </c>
      <c r="Q11" s="11">
        <f t="shared" si="3"/>
        <v>0</v>
      </c>
      <c r="R11" s="11">
        <f t="shared" si="3"/>
        <v>0</v>
      </c>
      <c r="S11" s="11">
        <f t="shared" si="3"/>
        <v>0</v>
      </c>
      <c r="T11" s="11">
        <f t="shared" si="3"/>
        <v>0</v>
      </c>
      <c r="U11" s="11">
        <f t="shared" si="3"/>
        <v>0</v>
      </c>
      <c r="V11" s="11">
        <f t="shared" si="3"/>
        <v>0</v>
      </c>
      <c r="W11" s="11">
        <f t="shared" si="3"/>
        <v>0</v>
      </c>
      <c r="X11" s="11">
        <f t="shared" si="3"/>
        <v>0</v>
      </c>
      <c r="Y11" s="11">
        <f t="shared" si="3"/>
        <v>0</v>
      </c>
      <c r="Z11" s="11">
        <f t="shared" si="3"/>
        <v>0</v>
      </c>
      <c r="AA11" s="11">
        <f t="shared" si="3"/>
        <v>0</v>
      </c>
      <c r="AB11" s="11">
        <f t="shared" si="3"/>
        <v>0</v>
      </c>
      <c r="AC11" s="11">
        <f t="shared" si="3"/>
        <v>0</v>
      </c>
      <c r="AD11" s="11">
        <f t="shared" si="3"/>
        <v>0</v>
      </c>
      <c r="AE11" s="11">
        <f t="shared" si="3"/>
        <v>0</v>
      </c>
      <c r="AF11" s="11">
        <f t="shared" si="3"/>
        <v>0</v>
      </c>
      <c r="AG11" s="11">
        <f t="shared" si="3"/>
        <v>0</v>
      </c>
      <c r="AH11" s="11">
        <f t="shared" si="3"/>
        <v>0</v>
      </c>
      <c r="AI11" s="11">
        <f t="shared" si="3"/>
        <v>0</v>
      </c>
      <c r="AJ11" s="11">
        <f t="shared" si="3"/>
        <v>0</v>
      </c>
      <c r="AK11" s="11">
        <f t="shared" si="3"/>
        <v>0</v>
      </c>
      <c r="AL11" s="11">
        <f t="shared" si="3"/>
        <v>0</v>
      </c>
      <c r="AM11" s="11">
        <f t="shared" si="3"/>
        <v>0</v>
      </c>
      <c r="AN11" s="11">
        <f t="shared" si="3"/>
        <v>0</v>
      </c>
      <c r="AO11" s="11">
        <f t="shared" si="3"/>
        <v>0</v>
      </c>
      <c r="AP11" s="11">
        <f t="shared" si="3"/>
        <v>0</v>
      </c>
      <c r="AQ11" s="11">
        <f t="shared" si="3"/>
        <v>0</v>
      </c>
      <c r="AR11" s="11">
        <f t="shared" si="3"/>
        <v>0</v>
      </c>
      <c r="AS11" s="60">
        <f t="shared" si="3"/>
        <v>0</v>
      </c>
      <c r="AT11" s="15"/>
      <c r="AU11" s="15"/>
      <c r="AV11" s="15"/>
      <c r="AW11" s="15"/>
    </row>
    <row r="12" spans="1:49" s="8" customFormat="1" ht="21.95" hidden="1" customHeight="1" x14ac:dyDescent="0.25">
      <c r="A12" s="59" t="s">
        <v>75</v>
      </c>
      <c r="B12" s="13"/>
      <c r="C12" s="13"/>
      <c r="D12" s="13"/>
      <c r="E12" s="13"/>
      <c r="F12" s="13"/>
      <c r="G12" s="13"/>
      <c r="H12" s="13"/>
      <c r="I12" s="14" t="s">
        <v>76</v>
      </c>
      <c r="J12" s="11">
        <f t="shared" ref="J12:AO12" si="4">SUM(J13:J13)</f>
        <v>0</v>
      </c>
      <c r="K12" s="11">
        <f t="shared" si="4"/>
        <v>0</v>
      </c>
      <c r="L12" s="11">
        <f t="shared" si="4"/>
        <v>0</v>
      </c>
      <c r="M12" s="11">
        <f t="shared" si="4"/>
        <v>0</v>
      </c>
      <c r="N12" s="11">
        <f t="shared" si="4"/>
        <v>0</v>
      </c>
      <c r="O12" s="11">
        <f t="shared" si="4"/>
        <v>0</v>
      </c>
      <c r="P12" s="11">
        <f t="shared" si="4"/>
        <v>0</v>
      </c>
      <c r="Q12" s="11">
        <f t="shared" si="4"/>
        <v>0</v>
      </c>
      <c r="R12" s="11">
        <f t="shared" si="4"/>
        <v>0</v>
      </c>
      <c r="S12" s="11">
        <f t="shared" si="4"/>
        <v>0</v>
      </c>
      <c r="T12" s="11">
        <f t="shared" si="4"/>
        <v>0</v>
      </c>
      <c r="U12" s="11">
        <f t="shared" si="4"/>
        <v>0</v>
      </c>
      <c r="V12" s="11">
        <f t="shared" si="4"/>
        <v>0</v>
      </c>
      <c r="W12" s="11">
        <f t="shared" si="4"/>
        <v>0</v>
      </c>
      <c r="X12" s="11">
        <f t="shared" si="4"/>
        <v>0</v>
      </c>
      <c r="Y12" s="11">
        <f t="shared" si="4"/>
        <v>0</v>
      </c>
      <c r="Z12" s="11">
        <f t="shared" si="4"/>
        <v>0</v>
      </c>
      <c r="AA12" s="11">
        <f t="shared" si="4"/>
        <v>0</v>
      </c>
      <c r="AB12" s="11">
        <f t="shared" si="4"/>
        <v>0</v>
      </c>
      <c r="AC12" s="11">
        <f t="shared" si="4"/>
        <v>0</v>
      </c>
      <c r="AD12" s="11">
        <f t="shared" si="4"/>
        <v>0</v>
      </c>
      <c r="AE12" s="11">
        <f t="shared" si="4"/>
        <v>0</v>
      </c>
      <c r="AF12" s="11">
        <f t="shared" si="4"/>
        <v>0</v>
      </c>
      <c r="AG12" s="11">
        <f t="shared" si="4"/>
        <v>0</v>
      </c>
      <c r="AH12" s="11">
        <f t="shared" si="4"/>
        <v>0</v>
      </c>
      <c r="AI12" s="11">
        <f t="shared" si="4"/>
        <v>0</v>
      </c>
      <c r="AJ12" s="11">
        <f t="shared" si="4"/>
        <v>0</v>
      </c>
      <c r="AK12" s="11">
        <f t="shared" si="4"/>
        <v>0</v>
      </c>
      <c r="AL12" s="11">
        <f t="shared" si="4"/>
        <v>0</v>
      </c>
      <c r="AM12" s="11">
        <f t="shared" si="4"/>
        <v>0</v>
      </c>
      <c r="AN12" s="11">
        <f t="shared" si="4"/>
        <v>0</v>
      </c>
      <c r="AO12" s="11">
        <f t="shared" si="4"/>
        <v>0</v>
      </c>
      <c r="AP12" s="11">
        <f>SUM(AP13:AP13)</f>
        <v>0</v>
      </c>
      <c r="AQ12" s="11">
        <f>SUM(AQ13:AQ13)</f>
        <v>0</v>
      </c>
      <c r="AR12" s="11">
        <f>SUM(AR13:AR13)</f>
        <v>0</v>
      </c>
      <c r="AS12" s="60">
        <f>SUM(AS13:AS13)</f>
        <v>0</v>
      </c>
      <c r="AT12" s="15"/>
      <c r="AU12" s="15"/>
      <c r="AV12" s="15"/>
      <c r="AW12" s="15"/>
    </row>
    <row r="13" spans="1:49" s="86" customFormat="1" hidden="1" x14ac:dyDescent="0.25">
      <c r="A13" s="59" t="s">
        <v>69</v>
      </c>
      <c r="B13" s="13" t="s">
        <v>77</v>
      </c>
      <c r="C13" s="13" t="s">
        <v>51</v>
      </c>
      <c r="D13" s="13" t="s">
        <v>69</v>
      </c>
      <c r="E13" s="13" t="s">
        <v>51</v>
      </c>
      <c r="F13" s="13" t="s">
        <v>78</v>
      </c>
      <c r="G13" s="13"/>
      <c r="H13" s="13" t="s">
        <v>79</v>
      </c>
      <c r="I13" s="41" t="s">
        <v>80</v>
      </c>
      <c r="J13" s="84"/>
      <c r="K13" s="84"/>
      <c r="L13" s="84"/>
      <c r="M13" s="84"/>
      <c r="N13" s="84"/>
      <c r="O13" s="84"/>
      <c r="P13" s="84"/>
      <c r="Q13" s="84"/>
      <c r="R13" s="84"/>
      <c r="S13" s="84"/>
      <c r="T13" s="84"/>
      <c r="U13" s="84"/>
      <c r="V13" s="84"/>
      <c r="W13" s="84"/>
      <c r="X13" s="84"/>
      <c r="Y13" s="84"/>
      <c r="Z13" s="84"/>
      <c r="AA13" s="84"/>
      <c r="AB13" s="84"/>
      <c r="AC13" s="84"/>
      <c r="AD13" s="84"/>
      <c r="AE13" s="84"/>
      <c r="AF13" s="84"/>
      <c r="AG13" s="84"/>
      <c r="AH13" s="84"/>
      <c r="AI13" s="84"/>
      <c r="AJ13" s="84"/>
      <c r="AK13" s="84"/>
      <c r="AL13" s="84"/>
      <c r="AM13" s="84"/>
      <c r="AN13" s="84"/>
      <c r="AO13" s="84"/>
      <c r="AP13" s="84"/>
      <c r="AQ13" s="27"/>
      <c r="AR13" s="27"/>
      <c r="AS13" s="64">
        <f>SUM(J13:AR13)</f>
        <v>0</v>
      </c>
      <c r="AT13" s="85"/>
      <c r="AU13" s="85"/>
      <c r="AV13" s="85"/>
      <c r="AW13" s="85"/>
    </row>
    <row r="14" spans="1:49" s="86" customFormat="1" ht="8.25" hidden="1" customHeight="1" x14ac:dyDescent="0.25">
      <c r="A14" s="59"/>
      <c r="B14" s="13"/>
      <c r="C14" s="13"/>
      <c r="D14" s="13"/>
      <c r="E14" s="13"/>
      <c r="F14" s="13"/>
      <c r="G14" s="13"/>
      <c r="H14" s="13"/>
      <c r="I14" s="87"/>
      <c r="J14" s="84"/>
      <c r="K14" s="84"/>
      <c r="L14" s="84"/>
      <c r="M14" s="84"/>
      <c r="N14" s="84"/>
      <c r="O14" s="84"/>
      <c r="P14" s="84"/>
      <c r="Q14" s="84"/>
      <c r="R14" s="84"/>
      <c r="S14" s="84"/>
      <c r="T14" s="84"/>
      <c r="U14" s="84"/>
      <c r="V14" s="84"/>
      <c r="W14" s="84"/>
      <c r="X14" s="84"/>
      <c r="Y14" s="84"/>
      <c r="Z14" s="84"/>
      <c r="AA14" s="84"/>
      <c r="AB14" s="84"/>
      <c r="AC14" s="84"/>
      <c r="AD14" s="84"/>
      <c r="AE14" s="84"/>
      <c r="AF14" s="84"/>
      <c r="AG14" s="84"/>
      <c r="AH14" s="84"/>
      <c r="AI14" s="84"/>
      <c r="AJ14" s="84"/>
      <c r="AK14" s="84"/>
      <c r="AL14" s="84"/>
      <c r="AM14" s="84"/>
      <c r="AN14" s="84"/>
      <c r="AO14" s="84"/>
      <c r="AP14" s="84"/>
      <c r="AQ14" s="43"/>
      <c r="AR14" s="43"/>
      <c r="AS14" s="64"/>
      <c r="AT14" s="85"/>
      <c r="AU14" s="85"/>
      <c r="AV14" s="85"/>
      <c r="AW14" s="85"/>
    </row>
    <row r="15" spans="1:49" s="8" customFormat="1" ht="21.95" hidden="1" customHeight="1" x14ac:dyDescent="0.25">
      <c r="A15" s="59" t="s">
        <v>81</v>
      </c>
      <c r="B15" s="13"/>
      <c r="C15" s="13"/>
      <c r="D15" s="13"/>
      <c r="E15" s="13"/>
      <c r="F15" s="13"/>
      <c r="G15" s="13"/>
      <c r="H15" s="13"/>
      <c r="I15" s="14" t="s">
        <v>82</v>
      </c>
      <c r="J15" s="11">
        <f t="shared" ref="J15:AO15" si="5">SUM(J16:J16)</f>
        <v>0</v>
      </c>
      <c r="K15" s="11">
        <f t="shared" si="5"/>
        <v>0</v>
      </c>
      <c r="L15" s="11">
        <f t="shared" si="5"/>
        <v>0</v>
      </c>
      <c r="M15" s="11">
        <f t="shared" si="5"/>
        <v>0</v>
      </c>
      <c r="N15" s="11">
        <f t="shared" si="5"/>
        <v>0</v>
      </c>
      <c r="O15" s="11">
        <f t="shared" si="5"/>
        <v>0</v>
      </c>
      <c r="P15" s="11">
        <f t="shared" si="5"/>
        <v>0</v>
      </c>
      <c r="Q15" s="11">
        <f t="shared" si="5"/>
        <v>0</v>
      </c>
      <c r="R15" s="11">
        <f t="shared" si="5"/>
        <v>0</v>
      </c>
      <c r="S15" s="11">
        <f t="shared" si="5"/>
        <v>0</v>
      </c>
      <c r="T15" s="11">
        <f t="shared" si="5"/>
        <v>0</v>
      </c>
      <c r="U15" s="11">
        <f t="shared" si="5"/>
        <v>0</v>
      </c>
      <c r="V15" s="11">
        <f t="shared" si="5"/>
        <v>0</v>
      </c>
      <c r="W15" s="11">
        <f t="shared" si="5"/>
        <v>0</v>
      </c>
      <c r="X15" s="11">
        <f t="shared" si="5"/>
        <v>0</v>
      </c>
      <c r="Y15" s="11">
        <f t="shared" si="5"/>
        <v>0</v>
      </c>
      <c r="Z15" s="11">
        <f t="shared" si="5"/>
        <v>0</v>
      </c>
      <c r="AA15" s="11">
        <f t="shared" si="5"/>
        <v>0</v>
      </c>
      <c r="AB15" s="11">
        <f t="shared" si="5"/>
        <v>0</v>
      </c>
      <c r="AC15" s="11">
        <f t="shared" si="5"/>
        <v>0</v>
      </c>
      <c r="AD15" s="11">
        <f t="shared" si="5"/>
        <v>0</v>
      </c>
      <c r="AE15" s="11">
        <f t="shared" si="5"/>
        <v>0</v>
      </c>
      <c r="AF15" s="11">
        <f t="shared" si="5"/>
        <v>0</v>
      </c>
      <c r="AG15" s="11">
        <f t="shared" si="5"/>
        <v>0</v>
      </c>
      <c r="AH15" s="11">
        <f t="shared" si="5"/>
        <v>0</v>
      </c>
      <c r="AI15" s="11">
        <f t="shared" si="5"/>
        <v>0</v>
      </c>
      <c r="AJ15" s="11">
        <f t="shared" si="5"/>
        <v>0</v>
      </c>
      <c r="AK15" s="11">
        <f t="shared" si="5"/>
        <v>0</v>
      </c>
      <c r="AL15" s="11">
        <f t="shared" si="5"/>
        <v>0</v>
      </c>
      <c r="AM15" s="11">
        <f t="shared" si="5"/>
        <v>0</v>
      </c>
      <c r="AN15" s="11">
        <f t="shared" si="5"/>
        <v>0</v>
      </c>
      <c r="AO15" s="11">
        <f t="shared" si="5"/>
        <v>0</v>
      </c>
      <c r="AP15" s="11">
        <f>SUM(AP16:AP16)</f>
        <v>0</v>
      </c>
      <c r="AQ15" s="11">
        <f>SUM(AQ16:AQ16)</f>
        <v>0</v>
      </c>
      <c r="AR15" s="11">
        <f>SUM(AR16:AR16)</f>
        <v>0</v>
      </c>
      <c r="AS15" s="60">
        <f>SUM(AS16:AS16)</f>
        <v>0</v>
      </c>
      <c r="AT15" s="15"/>
      <c r="AU15" s="15"/>
      <c r="AV15" s="15"/>
      <c r="AW15" s="15"/>
    </row>
    <row r="16" spans="1:49" s="8" customFormat="1" ht="21.95" hidden="1" customHeight="1" x14ac:dyDescent="0.25">
      <c r="A16" s="59" t="s">
        <v>69</v>
      </c>
      <c r="B16" s="13" t="s">
        <v>77</v>
      </c>
      <c r="C16" s="13" t="s">
        <v>51</v>
      </c>
      <c r="D16" s="13" t="s">
        <v>77</v>
      </c>
      <c r="E16" s="13" t="s">
        <v>44</v>
      </c>
      <c r="F16" s="13" t="s">
        <v>78</v>
      </c>
      <c r="G16" s="13" t="s">
        <v>83</v>
      </c>
      <c r="H16" s="13" t="s">
        <v>79</v>
      </c>
      <c r="I16" s="88" t="s">
        <v>84</v>
      </c>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64">
        <f>SUM(J16:AR16)</f>
        <v>0</v>
      </c>
      <c r="AT16" s="15"/>
      <c r="AU16" s="15"/>
      <c r="AV16" s="15"/>
      <c r="AW16" s="15"/>
    </row>
    <row r="17" spans="1:49" s="8" customFormat="1" ht="21.95" hidden="1" customHeight="1" x14ac:dyDescent="0.25">
      <c r="A17" s="59" t="s">
        <v>85</v>
      </c>
      <c r="B17" s="13"/>
      <c r="C17" s="13"/>
      <c r="D17" s="13"/>
      <c r="E17" s="13"/>
      <c r="F17" s="13"/>
      <c r="G17" s="13"/>
      <c r="H17" s="13"/>
      <c r="I17" s="14" t="s">
        <v>86</v>
      </c>
      <c r="J17" s="11">
        <f t="shared" ref="J17:AO17" si="6">SUM(J18:J19)</f>
        <v>0</v>
      </c>
      <c r="K17" s="11">
        <f t="shared" si="6"/>
        <v>0</v>
      </c>
      <c r="L17" s="11">
        <f t="shared" si="6"/>
        <v>0</v>
      </c>
      <c r="M17" s="11">
        <f t="shared" si="6"/>
        <v>0</v>
      </c>
      <c r="N17" s="11">
        <f t="shared" si="6"/>
        <v>0</v>
      </c>
      <c r="O17" s="11">
        <f t="shared" si="6"/>
        <v>0</v>
      </c>
      <c r="P17" s="11">
        <f t="shared" si="6"/>
        <v>0</v>
      </c>
      <c r="Q17" s="11">
        <f t="shared" si="6"/>
        <v>0</v>
      </c>
      <c r="R17" s="11">
        <f t="shared" si="6"/>
        <v>0</v>
      </c>
      <c r="S17" s="11">
        <f t="shared" si="6"/>
        <v>0</v>
      </c>
      <c r="T17" s="11">
        <f t="shared" si="6"/>
        <v>0</v>
      </c>
      <c r="U17" s="11">
        <f t="shared" si="6"/>
        <v>0</v>
      </c>
      <c r="V17" s="11">
        <f t="shared" si="6"/>
        <v>0</v>
      </c>
      <c r="W17" s="11">
        <f t="shared" si="6"/>
        <v>0</v>
      </c>
      <c r="X17" s="11">
        <f t="shared" si="6"/>
        <v>0</v>
      </c>
      <c r="Y17" s="11">
        <f t="shared" si="6"/>
        <v>0</v>
      </c>
      <c r="Z17" s="11">
        <f t="shared" si="6"/>
        <v>0</v>
      </c>
      <c r="AA17" s="11">
        <f t="shared" si="6"/>
        <v>0</v>
      </c>
      <c r="AB17" s="11">
        <f t="shared" si="6"/>
        <v>0</v>
      </c>
      <c r="AC17" s="11">
        <f t="shared" si="6"/>
        <v>0</v>
      </c>
      <c r="AD17" s="11">
        <f t="shared" si="6"/>
        <v>0</v>
      </c>
      <c r="AE17" s="11">
        <f t="shared" si="6"/>
        <v>0</v>
      </c>
      <c r="AF17" s="11">
        <f t="shared" si="6"/>
        <v>0</v>
      </c>
      <c r="AG17" s="11">
        <f t="shared" si="6"/>
        <v>0</v>
      </c>
      <c r="AH17" s="11">
        <f t="shared" si="6"/>
        <v>0</v>
      </c>
      <c r="AI17" s="11">
        <f t="shared" si="6"/>
        <v>0</v>
      </c>
      <c r="AJ17" s="11">
        <f t="shared" si="6"/>
        <v>0</v>
      </c>
      <c r="AK17" s="11">
        <f t="shared" si="6"/>
        <v>0</v>
      </c>
      <c r="AL17" s="11">
        <f t="shared" si="6"/>
        <v>0</v>
      </c>
      <c r="AM17" s="11">
        <f t="shared" si="6"/>
        <v>0</v>
      </c>
      <c r="AN17" s="11">
        <f t="shared" si="6"/>
        <v>0</v>
      </c>
      <c r="AO17" s="11">
        <f t="shared" si="6"/>
        <v>0</v>
      </c>
      <c r="AP17" s="11">
        <f>SUM(AP18:AP19)</f>
        <v>0</v>
      </c>
      <c r="AQ17" s="11">
        <f>SUM(AQ18:AQ19)</f>
        <v>0</v>
      </c>
      <c r="AR17" s="11">
        <f>SUM(AR18:AR19)</f>
        <v>0</v>
      </c>
      <c r="AS17" s="60">
        <f>SUM(J17:AR17)</f>
        <v>0</v>
      </c>
      <c r="AT17" s="15"/>
      <c r="AU17" s="15"/>
      <c r="AV17" s="15"/>
      <c r="AW17" s="15"/>
    </row>
    <row r="18" spans="1:49" s="8" customFormat="1" ht="22.5" hidden="1" customHeight="1" x14ac:dyDescent="0.25">
      <c r="A18" s="59" t="s">
        <v>69</v>
      </c>
      <c r="B18" s="13" t="s">
        <v>77</v>
      </c>
      <c r="C18" s="13" t="s">
        <v>51</v>
      </c>
      <c r="D18" s="13" t="s">
        <v>77</v>
      </c>
      <c r="E18" s="13" t="s">
        <v>44</v>
      </c>
      <c r="F18" s="13" t="s">
        <v>87</v>
      </c>
      <c r="G18" s="13"/>
      <c r="H18" s="13" t="s">
        <v>79</v>
      </c>
      <c r="I18" s="41" t="s">
        <v>86</v>
      </c>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27"/>
      <c r="AR18" s="27"/>
      <c r="AS18" s="64">
        <f>SUM(J18:AR18)</f>
        <v>0</v>
      </c>
      <c r="AT18" s="15"/>
      <c r="AU18" s="15"/>
      <c r="AV18" s="15"/>
      <c r="AW18" s="15"/>
    </row>
    <row r="19" spans="1:49" s="8" customFormat="1" ht="6.95" hidden="1" customHeight="1" x14ac:dyDescent="0.25">
      <c r="A19" s="59"/>
      <c r="B19" s="13"/>
      <c r="C19" s="13"/>
      <c r="D19" s="13"/>
      <c r="E19" s="13"/>
      <c r="F19" s="13"/>
      <c r="G19" s="13"/>
      <c r="H19" s="13"/>
      <c r="I19" s="41"/>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27"/>
      <c r="AR19" s="27"/>
      <c r="AS19" s="64"/>
      <c r="AT19" s="15"/>
      <c r="AU19" s="15"/>
      <c r="AV19" s="15"/>
      <c r="AW19" s="15"/>
    </row>
    <row r="20" spans="1:49" s="8" customFormat="1" ht="6.95" hidden="1" customHeight="1" x14ac:dyDescent="0.25">
      <c r="A20" s="59"/>
      <c r="B20" s="13"/>
      <c r="C20" s="13"/>
      <c r="D20" s="47"/>
      <c r="E20" s="47"/>
      <c r="F20" s="47"/>
      <c r="G20" s="47"/>
      <c r="H20" s="19"/>
      <c r="I20" s="41"/>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89"/>
      <c r="AR20" s="89"/>
      <c r="AS20" s="64"/>
      <c r="AT20" s="15"/>
      <c r="AU20" s="15"/>
      <c r="AV20" s="15"/>
      <c r="AW20" s="15"/>
    </row>
    <row r="21" spans="1:49" s="86" customFormat="1" ht="6.95" hidden="1" customHeight="1" x14ac:dyDescent="0.25">
      <c r="A21" s="90"/>
      <c r="B21" s="91"/>
      <c r="C21" s="91"/>
      <c r="D21" s="91"/>
      <c r="E21" s="91"/>
      <c r="F21" s="91"/>
      <c r="G21" s="91"/>
      <c r="H21" s="91"/>
      <c r="I21" s="92"/>
      <c r="J21" s="93"/>
      <c r="K21" s="93"/>
      <c r="L21" s="93"/>
      <c r="M21" s="93"/>
      <c r="N21" s="93"/>
      <c r="O21" s="93"/>
      <c r="P21" s="93"/>
      <c r="Q21" s="93"/>
      <c r="R21" s="93"/>
      <c r="S21" s="93"/>
      <c r="T21" s="93"/>
      <c r="U21" s="93"/>
      <c r="V21" s="93"/>
      <c r="W21" s="93"/>
      <c r="X21" s="93"/>
      <c r="Y21" s="93"/>
      <c r="Z21" s="93"/>
      <c r="AA21" s="93"/>
      <c r="AB21" s="93"/>
      <c r="AC21" s="93"/>
      <c r="AD21" s="93"/>
      <c r="AE21" s="93"/>
      <c r="AF21" s="93"/>
      <c r="AG21" s="93"/>
      <c r="AH21" s="93"/>
      <c r="AI21" s="93"/>
      <c r="AJ21" s="93"/>
      <c r="AK21" s="93"/>
      <c r="AL21" s="93"/>
      <c r="AM21" s="93"/>
      <c r="AN21" s="93"/>
      <c r="AO21" s="93"/>
      <c r="AP21" s="93"/>
      <c r="AQ21" s="93"/>
      <c r="AR21" s="93"/>
      <c r="AS21" s="60"/>
      <c r="AT21" s="85"/>
      <c r="AU21" s="85"/>
      <c r="AV21" s="85"/>
      <c r="AW21" s="85"/>
    </row>
    <row r="22" spans="1:49" s="8" customFormat="1" ht="21.95" hidden="1" customHeight="1" x14ac:dyDescent="0.25">
      <c r="A22" s="59" t="s">
        <v>88</v>
      </c>
      <c r="B22" s="13"/>
      <c r="C22" s="13"/>
      <c r="D22" s="13"/>
      <c r="E22" s="13"/>
      <c r="F22" s="13"/>
      <c r="G22" s="13"/>
      <c r="H22" s="13"/>
      <c r="I22" s="14" t="s">
        <v>89</v>
      </c>
      <c r="J22" s="11">
        <f t="shared" ref="J22:AO22" si="7">SUM(J23:J25)</f>
        <v>0</v>
      </c>
      <c r="K22" s="11">
        <f t="shared" si="7"/>
        <v>0</v>
      </c>
      <c r="L22" s="11">
        <f t="shared" si="7"/>
        <v>0</v>
      </c>
      <c r="M22" s="11">
        <f t="shared" si="7"/>
        <v>0</v>
      </c>
      <c r="N22" s="11">
        <f t="shared" si="7"/>
        <v>0</v>
      </c>
      <c r="O22" s="11">
        <f t="shared" si="7"/>
        <v>0</v>
      </c>
      <c r="P22" s="11">
        <f t="shared" si="7"/>
        <v>0</v>
      </c>
      <c r="Q22" s="11">
        <f t="shared" si="7"/>
        <v>0</v>
      </c>
      <c r="R22" s="11">
        <f t="shared" si="7"/>
        <v>0</v>
      </c>
      <c r="S22" s="11">
        <f t="shared" si="7"/>
        <v>0</v>
      </c>
      <c r="T22" s="11">
        <f t="shared" si="7"/>
        <v>0</v>
      </c>
      <c r="U22" s="11">
        <f t="shared" si="7"/>
        <v>0</v>
      </c>
      <c r="V22" s="11">
        <f t="shared" si="7"/>
        <v>0</v>
      </c>
      <c r="W22" s="11">
        <f t="shared" si="7"/>
        <v>0</v>
      </c>
      <c r="X22" s="11">
        <f t="shared" si="7"/>
        <v>0</v>
      </c>
      <c r="Y22" s="11">
        <f t="shared" si="7"/>
        <v>0</v>
      </c>
      <c r="Z22" s="11">
        <f t="shared" si="7"/>
        <v>0</v>
      </c>
      <c r="AA22" s="11">
        <f t="shared" si="7"/>
        <v>0</v>
      </c>
      <c r="AB22" s="11">
        <f t="shared" si="7"/>
        <v>0</v>
      </c>
      <c r="AC22" s="11">
        <f t="shared" si="7"/>
        <v>0</v>
      </c>
      <c r="AD22" s="11">
        <f t="shared" si="7"/>
        <v>0</v>
      </c>
      <c r="AE22" s="11">
        <f t="shared" si="7"/>
        <v>0</v>
      </c>
      <c r="AF22" s="11">
        <f t="shared" si="7"/>
        <v>0</v>
      </c>
      <c r="AG22" s="11">
        <f t="shared" si="7"/>
        <v>0</v>
      </c>
      <c r="AH22" s="11">
        <f t="shared" si="7"/>
        <v>0</v>
      </c>
      <c r="AI22" s="11">
        <f t="shared" si="7"/>
        <v>0</v>
      </c>
      <c r="AJ22" s="11">
        <f t="shared" si="7"/>
        <v>0</v>
      </c>
      <c r="AK22" s="11">
        <f t="shared" si="7"/>
        <v>0</v>
      </c>
      <c r="AL22" s="11">
        <f t="shared" si="7"/>
        <v>0</v>
      </c>
      <c r="AM22" s="11">
        <f t="shared" si="7"/>
        <v>0</v>
      </c>
      <c r="AN22" s="11">
        <f t="shared" si="7"/>
        <v>0</v>
      </c>
      <c r="AO22" s="11">
        <f t="shared" si="7"/>
        <v>0</v>
      </c>
      <c r="AP22" s="11">
        <f>SUM(AP23:AP25)</f>
        <v>0</v>
      </c>
      <c r="AQ22" s="11">
        <f>SUM(AQ23:AQ25)</f>
        <v>0</v>
      </c>
      <c r="AR22" s="11">
        <f>SUM(AR23:AR25)</f>
        <v>0</v>
      </c>
      <c r="AS22" s="60">
        <f>SUM(AS23:AS25)</f>
        <v>0</v>
      </c>
      <c r="AT22" s="15"/>
      <c r="AU22" s="15"/>
      <c r="AV22" s="15"/>
      <c r="AW22" s="15"/>
    </row>
    <row r="23" spans="1:49" s="8" customFormat="1" hidden="1" x14ac:dyDescent="0.25">
      <c r="A23" s="59">
        <v>3</v>
      </c>
      <c r="B23" s="13" t="s">
        <v>77</v>
      </c>
      <c r="C23" s="13" t="s">
        <v>51</v>
      </c>
      <c r="D23" s="13" t="s">
        <v>83</v>
      </c>
      <c r="E23" s="13" t="s">
        <v>44</v>
      </c>
      <c r="F23" s="13"/>
      <c r="G23" s="13"/>
      <c r="H23" s="13" t="s">
        <v>90</v>
      </c>
      <c r="I23" s="94" t="s">
        <v>91</v>
      </c>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27"/>
      <c r="AR23" s="27"/>
      <c r="AS23" s="64">
        <f>SUM(J23:AR23)</f>
        <v>0</v>
      </c>
      <c r="AT23" s="15"/>
      <c r="AU23" s="15"/>
      <c r="AV23" s="15"/>
      <c r="AW23" s="15"/>
    </row>
    <row r="24" spans="1:49" s="8" customFormat="1" ht="9.75" hidden="1" customHeight="1" x14ac:dyDescent="0.25">
      <c r="A24" s="59">
        <v>3</v>
      </c>
      <c r="B24" s="13" t="s">
        <v>77</v>
      </c>
      <c r="C24" s="13" t="s">
        <v>51</v>
      </c>
      <c r="D24" s="13" t="s">
        <v>83</v>
      </c>
      <c r="E24" s="13" t="s">
        <v>92</v>
      </c>
      <c r="F24" s="13"/>
      <c r="G24" s="13"/>
      <c r="H24" s="13" t="s">
        <v>90</v>
      </c>
      <c r="I24" s="94" t="s">
        <v>93</v>
      </c>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27"/>
      <c r="AR24" s="27"/>
      <c r="AS24" s="64">
        <f>SUM(J24:AR24)</f>
        <v>0</v>
      </c>
      <c r="AT24" s="15"/>
      <c r="AU24" s="15"/>
      <c r="AV24" s="15"/>
      <c r="AW24" s="15"/>
    </row>
    <row r="25" spans="1:49" s="8" customFormat="1" ht="12" hidden="1" customHeight="1" x14ac:dyDescent="0.25">
      <c r="A25" s="59">
        <v>3</v>
      </c>
      <c r="B25" s="13" t="s">
        <v>77</v>
      </c>
      <c r="C25" s="13" t="s">
        <v>51</v>
      </c>
      <c r="D25" s="13" t="s">
        <v>83</v>
      </c>
      <c r="E25" s="13" t="s">
        <v>94</v>
      </c>
      <c r="F25" s="13"/>
      <c r="G25" s="13"/>
      <c r="H25" s="13" t="s">
        <v>90</v>
      </c>
      <c r="I25" s="44" t="s">
        <v>95</v>
      </c>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27"/>
      <c r="AR25" s="27"/>
      <c r="AS25" s="64">
        <f>SUM(J25:AR25)</f>
        <v>0</v>
      </c>
      <c r="AT25" s="15"/>
      <c r="AU25" s="15"/>
      <c r="AV25" s="15"/>
      <c r="AW25" s="15"/>
    </row>
    <row r="26" spans="1:49" s="8" customFormat="1" ht="9" hidden="1" customHeight="1" x14ac:dyDescent="0.25">
      <c r="A26" s="61"/>
      <c r="B26" s="19"/>
      <c r="C26" s="19"/>
      <c r="D26" s="19"/>
      <c r="E26" s="19"/>
      <c r="F26" s="19"/>
      <c r="G26" s="19"/>
      <c r="H26" s="19"/>
      <c r="I26" s="14"/>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60"/>
      <c r="AT26" s="15"/>
      <c r="AU26" s="15"/>
      <c r="AV26" s="15"/>
      <c r="AW26" s="15"/>
    </row>
    <row r="27" spans="1:49" s="8" customFormat="1" ht="9.75" hidden="1" customHeight="1" x14ac:dyDescent="0.25">
      <c r="A27" s="61"/>
      <c r="B27" s="19"/>
      <c r="C27" s="19"/>
      <c r="D27" s="19"/>
      <c r="E27" s="19"/>
      <c r="F27" s="19"/>
      <c r="G27" s="19"/>
      <c r="H27" s="19"/>
      <c r="I27" s="14"/>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60"/>
      <c r="AT27" s="15"/>
      <c r="AU27" s="15"/>
      <c r="AV27" s="15"/>
      <c r="AW27" s="15"/>
    </row>
    <row r="28" spans="1:49" s="8" customFormat="1" ht="21.95" hidden="1" customHeight="1" x14ac:dyDescent="0.25">
      <c r="A28" s="59" t="s">
        <v>96</v>
      </c>
      <c r="B28" s="13"/>
      <c r="C28" s="13"/>
      <c r="D28" s="13"/>
      <c r="E28" s="13"/>
      <c r="F28" s="13"/>
      <c r="G28" s="13"/>
      <c r="H28" s="13"/>
      <c r="I28" s="14" t="s">
        <v>97</v>
      </c>
      <c r="J28" s="11">
        <f t="shared" ref="J28:AO28" si="8">SUM(J29:J31)</f>
        <v>0</v>
      </c>
      <c r="K28" s="11">
        <f t="shared" si="8"/>
        <v>0</v>
      </c>
      <c r="L28" s="11">
        <f t="shared" si="8"/>
        <v>0</v>
      </c>
      <c r="M28" s="11">
        <f t="shared" si="8"/>
        <v>0</v>
      </c>
      <c r="N28" s="11">
        <f t="shared" si="8"/>
        <v>0</v>
      </c>
      <c r="O28" s="11">
        <f t="shared" si="8"/>
        <v>0</v>
      </c>
      <c r="P28" s="11">
        <f t="shared" si="8"/>
        <v>0</v>
      </c>
      <c r="Q28" s="11">
        <f t="shared" si="8"/>
        <v>0</v>
      </c>
      <c r="R28" s="11">
        <f t="shared" si="8"/>
        <v>0</v>
      </c>
      <c r="S28" s="11">
        <f t="shared" si="8"/>
        <v>0</v>
      </c>
      <c r="T28" s="11">
        <f t="shared" si="8"/>
        <v>0</v>
      </c>
      <c r="U28" s="11">
        <f t="shared" si="8"/>
        <v>0</v>
      </c>
      <c r="V28" s="11">
        <f t="shared" si="8"/>
        <v>0</v>
      </c>
      <c r="W28" s="11">
        <f t="shared" si="8"/>
        <v>0</v>
      </c>
      <c r="X28" s="11">
        <f t="shared" si="8"/>
        <v>0</v>
      </c>
      <c r="Y28" s="11">
        <f t="shared" si="8"/>
        <v>0</v>
      </c>
      <c r="Z28" s="11">
        <f t="shared" si="8"/>
        <v>0</v>
      </c>
      <c r="AA28" s="11">
        <f t="shared" si="8"/>
        <v>0</v>
      </c>
      <c r="AB28" s="11">
        <f t="shared" si="8"/>
        <v>0</v>
      </c>
      <c r="AC28" s="11">
        <f t="shared" si="8"/>
        <v>0</v>
      </c>
      <c r="AD28" s="11">
        <f t="shared" si="8"/>
        <v>0</v>
      </c>
      <c r="AE28" s="11">
        <f t="shared" si="8"/>
        <v>0</v>
      </c>
      <c r="AF28" s="11">
        <f t="shared" si="8"/>
        <v>0</v>
      </c>
      <c r="AG28" s="11">
        <f t="shared" si="8"/>
        <v>0</v>
      </c>
      <c r="AH28" s="11">
        <f t="shared" si="8"/>
        <v>0</v>
      </c>
      <c r="AI28" s="11">
        <f t="shared" si="8"/>
        <v>0</v>
      </c>
      <c r="AJ28" s="11">
        <f t="shared" si="8"/>
        <v>0</v>
      </c>
      <c r="AK28" s="11">
        <f t="shared" si="8"/>
        <v>0</v>
      </c>
      <c r="AL28" s="11">
        <f t="shared" si="8"/>
        <v>0</v>
      </c>
      <c r="AM28" s="11">
        <f t="shared" si="8"/>
        <v>0</v>
      </c>
      <c r="AN28" s="11">
        <f t="shared" si="8"/>
        <v>0</v>
      </c>
      <c r="AO28" s="11">
        <f t="shared" si="8"/>
        <v>0</v>
      </c>
      <c r="AP28" s="11">
        <f>SUM(AP29:AP31)</f>
        <v>0</v>
      </c>
      <c r="AQ28" s="11">
        <f>SUM(AQ29:AQ31)</f>
        <v>0</v>
      </c>
      <c r="AR28" s="11">
        <f>SUM(AR29:AR31)</f>
        <v>0</v>
      </c>
      <c r="AS28" s="60">
        <f>SUM(J28:AR28)</f>
        <v>0</v>
      </c>
      <c r="AT28" s="15"/>
      <c r="AU28" s="15"/>
      <c r="AV28" s="15"/>
      <c r="AW28" s="15"/>
    </row>
    <row r="29" spans="1:49" s="8" customFormat="1" ht="11.1" hidden="1" customHeight="1" x14ac:dyDescent="0.25">
      <c r="A29" s="59" t="s">
        <v>69</v>
      </c>
      <c r="B29" s="13" t="s">
        <v>83</v>
      </c>
      <c r="C29" s="13" t="s">
        <v>44</v>
      </c>
      <c r="D29" s="47"/>
      <c r="E29" s="47"/>
      <c r="F29" s="47"/>
      <c r="G29" s="47"/>
      <c r="H29" s="13" t="s">
        <v>98</v>
      </c>
      <c r="I29" s="41" t="s">
        <v>99</v>
      </c>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27"/>
      <c r="AR29" s="27"/>
      <c r="AS29" s="64">
        <f>SUM(J29:AR29)</f>
        <v>0</v>
      </c>
      <c r="AT29" s="15"/>
      <c r="AU29" s="15"/>
      <c r="AV29" s="15"/>
      <c r="AW29" s="15"/>
    </row>
    <row r="30" spans="1:49" s="8" customFormat="1" ht="11.1" hidden="1" customHeight="1" x14ac:dyDescent="0.25">
      <c r="A30" s="59" t="s">
        <v>69</v>
      </c>
      <c r="B30" s="13" t="s">
        <v>83</v>
      </c>
      <c r="C30" s="13" t="s">
        <v>92</v>
      </c>
      <c r="D30" s="47"/>
      <c r="E30" s="47"/>
      <c r="F30" s="47"/>
      <c r="G30" s="47"/>
      <c r="H30" s="13" t="s">
        <v>98</v>
      </c>
      <c r="I30" s="41" t="s">
        <v>100</v>
      </c>
      <c r="J30" s="32"/>
      <c r="K30" s="32"/>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27"/>
      <c r="AR30" s="27"/>
      <c r="AS30" s="64">
        <f>SUM(J30:AR30)</f>
        <v>0</v>
      </c>
      <c r="AT30" s="15"/>
      <c r="AU30" s="15"/>
      <c r="AV30" s="15"/>
      <c r="AW30" s="15"/>
    </row>
    <row r="31" spans="1:49" s="8" customFormat="1" ht="11.1" hidden="1" customHeight="1" x14ac:dyDescent="0.25">
      <c r="A31" s="59" t="s">
        <v>69</v>
      </c>
      <c r="B31" s="13" t="s">
        <v>83</v>
      </c>
      <c r="C31" s="13" t="s">
        <v>101</v>
      </c>
      <c r="D31" s="47"/>
      <c r="E31" s="47"/>
      <c r="F31" s="47"/>
      <c r="G31" s="47"/>
      <c r="H31" s="13" t="s">
        <v>98</v>
      </c>
      <c r="I31" s="41" t="s">
        <v>102</v>
      </c>
      <c r="J31" s="32"/>
      <c r="K31" s="3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27"/>
      <c r="AR31" s="27"/>
      <c r="AS31" s="64">
        <f>SUM(J31:AR31)</f>
        <v>0</v>
      </c>
      <c r="AT31" s="15"/>
      <c r="AU31" s="15"/>
      <c r="AV31" s="15"/>
      <c r="AW31" s="15"/>
    </row>
    <row r="32" spans="1:49" s="8" customFormat="1" ht="6.95" hidden="1" customHeight="1" x14ac:dyDescent="0.25">
      <c r="A32" s="61"/>
      <c r="B32" s="19"/>
      <c r="C32" s="19"/>
      <c r="D32" s="19"/>
      <c r="E32" s="19"/>
      <c r="F32" s="19"/>
      <c r="G32" s="19"/>
      <c r="H32" s="19"/>
      <c r="I32" s="14"/>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60"/>
      <c r="AT32" s="15"/>
      <c r="AU32" s="15"/>
      <c r="AV32" s="15"/>
      <c r="AW32" s="15"/>
    </row>
    <row r="33" spans="1:49" s="8" customFormat="1" ht="6.95" hidden="1" customHeight="1" x14ac:dyDescent="0.25">
      <c r="A33" s="61"/>
      <c r="B33" s="19"/>
      <c r="C33" s="19"/>
      <c r="D33" s="19"/>
      <c r="E33" s="19"/>
      <c r="F33" s="19"/>
      <c r="G33" s="19"/>
      <c r="H33" s="19"/>
      <c r="I33" s="14"/>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60"/>
      <c r="AT33" s="15"/>
      <c r="AU33" s="15"/>
      <c r="AV33" s="15"/>
      <c r="AW33" s="15"/>
    </row>
    <row r="34" spans="1:49" s="8" customFormat="1" ht="21.95" hidden="1" customHeight="1" x14ac:dyDescent="0.25">
      <c r="A34" s="59" t="s">
        <v>103</v>
      </c>
      <c r="B34" s="13"/>
      <c r="C34" s="13"/>
      <c r="D34" s="13"/>
      <c r="E34" s="13"/>
      <c r="F34" s="13"/>
      <c r="G34" s="13"/>
      <c r="H34" s="13"/>
      <c r="I34" s="14" t="s">
        <v>104</v>
      </c>
      <c r="J34" s="11">
        <f t="shared" ref="J34:AO34" si="9">+J35</f>
        <v>0</v>
      </c>
      <c r="K34" s="11">
        <f t="shared" si="9"/>
        <v>0</v>
      </c>
      <c r="L34" s="11">
        <f t="shared" si="9"/>
        <v>0</v>
      </c>
      <c r="M34" s="11">
        <f t="shared" si="9"/>
        <v>0</v>
      </c>
      <c r="N34" s="11">
        <f t="shared" si="9"/>
        <v>0</v>
      </c>
      <c r="O34" s="11">
        <f t="shared" si="9"/>
        <v>0</v>
      </c>
      <c r="P34" s="11">
        <f t="shared" si="9"/>
        <v>0</v>
      </c>
      <c r="Q34" s="11">
        <f t="shared" si="9"/>
        <v>0</v>
      </c>
      <c r="R34" s="11">
        <f t="shared" si="9"/>
        <v>0</v>
      </c>
      <c r="S34" s="11">
        <f t="shared" si="9"/>
        <v>0</v>
      </c>
      <c r="T34" s="11">
        <f t="shared" si="9"/>
        <v>0</v>
      </c>
      <c r="U34" s="11">
        <f t="shared" si="9"/>
        <v>0</v>
      </c>
      <c r="V34" s="11">
        <f t="shared" si="9"/>
        <v>0</v>
      </c>
      <c r="W34" s="11">
        <f t="shared" si="9"/>
        <v>0</v>
      </c>
      <c r="X34" s="11">
        <f t="shared" si="9"/>
        <v>0</v>
      </c>
      <c r="Y34" s="11">
        <f t="shared" si="9"/>
        <v>0</v>
      </c>
      <c r="Z34" s="11">
        <f t="shared" si="9"/>
        <v>0</v>
      </c>
      <c r="AA34" s="11">
        <f t="shared" si="9"/>
        <v>0</v>
      </c>
      <c r="AB34" s="11">
        <f t="shared" si="9"/>
        <v>0</v>
      </c>
      <c r="AC34" s="11">
        <f t="shared" si="9"/>
        <v>0</v>
      </c>
      <c r="AD34" s="11">
        <f t="shared" si="9"/>
        <v>0</v>
      </c>
      <c r="AE34" s="11">
        <f t="shared" si="9"/>
        <v>0</v>
      </c>
      <c r="AF34" s="11">
        <f t="shared" si="9"/>
        <v>0</v>
      </c>
      <c r="AG34" s="11">
        <f t="shared" si="9"/>
        <v>0</v>
      </c>
      <c r="AH34" s="11">
        <f t="shared" si="9"/>
        <v>0</v>
      </c>
      <c r="AI34" s="11">
        <f t="shared" si="9"/>
        <v>0</v>
      </c>
      <c r="AJ34" s="11">
        <f t="shared" si="9"/>
        <v>0</v>
      </c>
      <c r="AK34" s="11">
        <f t="shared" si="9"/>
        <v>0</v>
      </c>
      <c r="AL34" s="11">
        <f t="shared" si="9"/>
        <v>0</v>
      </c>
      <c r="AM34" s="11">
        <f t="shared" si="9"/>
        <v>0</v>
      </c>
      <c r="AN34" s="11">
        <f t="shared" si="9"/>
        <v>0</v>
      </c>
      <c r="AO34" s="11">
        <f t="shared" si="9"/>
        <v>0</v>
      </c>
      <c r="AP34" s="11">
        <f>+AP35</f>
        <v>0</v>
      </c>
      <c r="AQ34" s="11">
        <f>+AQ35</f>
        <v>0</v>
      </c>
      <c r="AR34" s="11">
        <f>+AR35</f>
        <v>0</v>
      </c>
      <c r="AS34" s="60">
        <f>SUM(J34:AR34)</f>
        <v>0</v>
      </c>
      <c r="AT34" s="15"/>
      <c r="AU34" s="15"/>
      <c r="AV34" s="15"/>
      <c r="AW34" s="15"/>
    </row>
    <row r="35" spans="1:49" s="8" customFormat="1" hidden="1" x14ac:dyDescent="0.25">
      <c r="A35" s="70" t="s">
        <v>69</v>
      </c>
      <c r="B35" s="47" t="s">
        <v>69</v>
      </c>
      <c r="C35" s="47" t="s">
        <v>51</v>
      </c>
      <c r="D35" s="47" t="s">
        <v>77</v>
      </c>
      <c r="E35" s="47" t="s">
        <v>44</v>
      </c>
      <c r="F35" s="47" t="s">
        <v>77</v>
      </c>
      <c r="G35" s="47" t="s">
        <v>44</v>
      </c>
      <c r="H35" s="13" t="s">
        <v>36</v>
      </c>
      <c r="I35" s="14" t="s">
        <v>105</v>
      </c>
      <c r="J35" s="24"/>
      <c r="K35" s="32"/>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27"/>
      <c r="AR35" s="27"/>
      <c r="AS35" s="64">
        <f>SUM(J35:AR35)</f>
        <v>0</v>
      </c>
      <c r="AT35" s="15"/>
      <c r="AU35" s="15"/>
      <c r="AV35" s="15"/>
      <c r="AW35" s="15"/>
    </row>
    <row r="36" spans="1:49" s="8" customFormat="1" ht="6.95" hidden="1" customHeight="1" x14ac:dyDescent="0.25">
      <c r="A36" s="70"/>
      <c r="B36" s="47"/>
      <c r="C36" s="47"/>
      <c r="D36" s="47"/>
      <c r="E36" s="47"/>
      <c r="F36" s="47"/>
      <c r="G36" s="47"/>
      <c r="H36" s="19"/>
      <c r="I36" s="14"/>
      <c r="J36" s="24"/>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89"/>
      <c r="AR36" s="89"/>
      <c r="AS36" s="64"/>
      <c r="AT36" s="15"/>
      <c r="AU36" s="15"/>
      <c r="AV36" s="15"/>
      <c r="AW36" s="15"/>
    </row>
    <row r="37" spans="1:49" s="8" customFormat="1" ht="12" hidden="1" customHeight="1" x14ac:dyDescent="0.25">
      <c r="A37" s="59" t="s">
        <v>106</v>
      </c>
      <c r="B37" s="47"/>
      <c r="C37" s="47"/>
      <c r="D37" s="47"/>
      <c r="E37" s="47"/>
      <c r="F37" s="47"/>
      <c r="G37" s="47"/>
      <c r="H37" s="19"/>
      <c r="I37" s="14" t="s">
        <v>107</v>
      </c>
      <c r="J37" s="24"/>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95"/>
      <c r="AR37" s="11"/>
      <c r="AS37" s="60">
        <f>SUM(J37:AR37)</f>
        <v>0</v>
      </c>
      <c r="AT37" s="15"/>
      <c r="AU37" s="15"/>
      <c r="AV37" s="15"/>
      <c r="AW37" s="15"/>
    </row>
    <row r="38" spans="1:49" s="8" customFormat="1" ht="6.95" hidden="1" customHeight="1" thickBot="1" x14ac:dyDescent="0.3">
      <c r="A38" s="59"/>
      <c r="B38" s="47"/>
      <c r="C38" s="47"/>
      <c r="D38" s="47"/>
      <c r="E38" s="47"/>
      <c r="F38" s="47"/>
      <c r="G38" s="47"/>
      <c r="H38" s="19"/>
      <c r="I38" s="14"/>
      <c r="J38" s="24"/>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11"/>
      <c r="AR38" s="11"/>
      <c r="AS38" s="60"/>
      <c r="AT38" s="15"/>
      <c r="AU38" s="15"/>
      <c r="AV38" s="15"/>
      <c r="AW38" s="15"/>
    </row>
    <row r="39" spans="1:49" s="8" customFormat="1" ht="25.5" customHeight="1" x14ac:dyDescent="0.15">
      <c r="A39" s="118"/>
      <c r="B39" s="12"/>
      <c r="C39" s="13"/>
      <c r="D39" s="13"/>
      <c r="E39" s="13"/>
      <c r="F39" s="13"/>
      <c r="G39" s="13"/>
      <c r="H39" s="13"/>
      <c r="I39" s="14" t="s">
        <v>108</v>
      </c>
      <c r="J39" s="11">
        <f t="shared" ref="J39:AQ39" si="10">+J41+J157</f>
        <v>168240000</v>
      </c>
      <c r="K39" s="11">
        <f t="shared" si="10"/>
        <v>907991461</v>
      </c>
      <c r="L39" s="11">
        <f t="shared" si="10"/>
        <v>0</v>
      </c>
      <c r="M39" s="11">
        <f t="shared" si="10"/>
        <v>-633632093</v>
      </c>
      <c r="N39" s="11">
        <f t="shared" si="10"/>
        <v>153704119.87</v>
      </c>
      <c r="O39" s="11">
        <f t="shared" si="10"/>
        <v>49376273</v>
      </c>
      <c r="P39" s="11">
        <f t="shared" si="10"/>
        <v>-145611640</v>
      </c>
      <c r="Q39" s="11">
        <f t="shared" si="10"/>
        <v>103710691</v>
      </c>
      <c r="R39" s="11">
        <f t="shared" si="10"/>
        <v>102881957</v>
      </c>
      <c r="S39" s="11">
        <f t="shared" si="10"/>
        <v>-65015703</v>
      </c>
      <c r="T39" s="11">
        <f t="shared" si="10"/>
        <v>195057644</v>
      </c>
      <c r="U39" s="11">
        <f t="shared" si="10"/>
        <v>50397849</v>
      </c>
      <c r="V39" s="11">
        <f t="shared" si="10"/>
        <v>281109690</v>
      </c>
      <c r="W39" s="11">
        <f t="shared" si="10"/>
        <v>-230749493.74000001</v>
      </c>
      <c r="X39" s="11">
        <f t="shared" si="10"/>
        <v>75942533.129999995</v>
      </c>
      <c r="Y39" s="11">
        <f t="shared" si="10"/>
        <v>30400000</v>
      </c>
      <c r="Z39" s="11">
        <f t="shared" si="10"/>
        <v>9531129.6599999964</v>
      </c>
      <c r="AA39" s="11">
        <f t="shared" si="10"/>
        <v>159717830</v>
      </c>
      <c r="AB39" s="11">
        <f t="shared" si="10"/>
        <v>24548858.5</v>
      </c>
      <c r="AC39" s="11">
        <f t="shared" si="10"/>
        <v>70160000</v>
      </c>
      <c r="AD39" s="11">
        <f t="shared" si="10"/>
        <v>-783341539.13</v>
      </c>
      <c r="AE39" s="11">
        <f t="shared" si="10"/>
        <v>530366973</v>
      </c>
      <c r="AF39" s="11">
        <f t="shared" si="10"/>
        <v>-36790451</v>
      </c>
      <c r="AG39" s="11">
        <f t="shared" si="10"/>
        <v>122360939</v>
      </c>
      <c r="AH39" s="11">
        <f t="shared" si="10"/>
        <v>-4387980</v>
      </c>
      <c r="AI39" s="11">
        <f t="shared" si="10"/>
        <v>17841612.5</v>
      </c>
      <c r="AJ39" s="11">
        <f t="shared" si="10"/>
        <v>0</v>
      </c>
      <c r="AK39" s="11">
        <f t="shared" si="10"/>
        <v>27965014</v>
      </c>
      <c r="AL39" s="11">
        <f t="shared" si="10"/>
        <v>47000000</v>
      </c>
      <c r="AM39" s="11">
        <f t="shared" si="10"/>
        <v>38138557.5</v>
      </c>
      <c r="AN39" s="11">
        <f t="shared" si="10"/>
        <v>577273401.20000005</v>
      </c>
      <c r="AO39" s="11">
        <f t="shared" si="10"/>
        <v>2500000</v>
      </c>
      <c r="AP39" s="11">
        <f t="shared" si="10"/>
        <v>-18544090</v>
      </c>
      <c r="AQ39" s="11">
        <f t="shared" si="10"/>
        <v>-1829506332.49</v>
      </c>
      <c r="AR39" s="11">
        <f>+AR41+AR157</f>
        <v>1362789</v>
      </c>
      <c r="AS39" s="60">
        <f>+AS41+AS157</f>
        <v>0</v>
      </c>
      <c r="AT39" s="15"/>
      <c r="AU39" s="15"/>
      <c r="AV39" s="15"/>
      <c r="AW39" s="15"/>
    </row>
    <row r="40" spans="1:49" s="8" customFormat="1" ht="6.75" hidden="1" customHeight="1" x14ac:dyDescent="0.25">
      <c r="A40" s="59"/>
      <c r="B40" s="13"/>
      <c r="C40" s="13"/>
      <c r="D40" s="13"/>
      <c r="E40" s="13"/>
      <c r="F40" s="13"/>
      <c r="G40" s="13"/>
      <c r="H40" s="13"/>
      <c r="I40" s="16"/>
      <c r="J40" s="11"/>
      <c r="K40" s="11"/>
      <c r="L40" s="11"/>
      <c r="M40" s="11"/>
      <c r="N40" s="11"/>
      <c r="O40" s="11"/>
      <c r="P40" s="11"/>
      <c r="Q40" s="11"/>
      <c r="R40" s="11"/>
      <c r="S40" s="11"/>
      <c r="T40" s="11"/>
      <c r="U40" s="11"/>
      <c r="V40" s="11"/>
      <c r="W40" s="11"/>
      <c r="X40" s="11"/>
      <c r="Y40" s="11"/>
      <c r="Z40" s="11"/>
      <c r="AA40" s="11"/>
      <c r="AB40" s="11"/>
      <c r="AC40" s="11"/>
      <c r="AD40" s="11"/>
      <c r="AE40" s="17"/>
      <c r="AF40" s="17"/>
      <c r="AG40" s="11"/>
      <c r="AH40" s="11"/>
      <c r="AI40" s="11"/>
      <c r="AJ40" s="11"/>
      <c r="AK40" s="11"/>
      <c r="AL40" s="11"/>
      <c r="AM40" s="11"/>
      <c r="AN40" s="11"/>
      <c r="AO40" s="11"/>
      <c r="AP40" s="11"/>
      <c r="AQ40" s="11"/>
      <c r="AR40" s="11"/>
      <c r="AS40" s="60"/>
      <c r="AT40" s="15"/>
      <c r="AU40" s="15"/>
      <c r="AV40" s="15"/>
      <c r="AW40" s="15"/>
    </row>
    <row r="41" spans="1:49" s="8" customFormat="1" ht="12" customHeight="1" x14ac:dyDescent="0.25">
      <c r="A41" s="59" t="s">
        <v>109</v>
      </c>
      <c r="B41" s="13" t="s">
        <v>110</v>
      </c>
      <c r="C41" s="13" t="s">
        <v>111</v>
      </c>
      <c r="D41" s="13" t="s">
        <v>112</v>
      </c>
      <c r="E41" s="13" t="s">
        <v>113</v>
      </c>
      <c r="F41" s="13"/>
      <c r="G41" s="13"/>
      <c r="H41" s="13" t="s">
        <v>114</v>
      </c>
      <c r="I41" s="14" t="s">
        <v>115</v>
      </c>
      <c r="J41" s="18">
        <f t="shared" ref="J41:AS41" si="11">+J43+J86+J125+J141+J146</f>
        <v>0</v>
      </c>
      <c r="K41" s="18">
        <f t="shared" si="11"/>
        <v>0</v>
      </c>
      <c r="L41" s="18">
        <f t="shared" si="11"/>
        <v>0</v>
      </c>
      <c r="M41" s="18">
        <f t="shared" si="11"/>
        <v>0</v>
      </c>
      <c r="N41" s="18">
        <f t="shared" si="11"/>
        <v>0</v>
      </c>
      <c r="O41" s="18">
        <f t="shared" si="11"/>
        <v>0</v>
      </c>
      <c r="P41" s="18">
        <f t="shared" si="11"/>
        <v>0</v>
      </c>
      <c r="Q41" s="18">
        <f t="shared" si="11"/>
        <v>0</v>
      </c>
      <c r="R41" s="18">
        <f t="shared" si="11"/>
        <v>0</v>
      </c>
      <c r="S41" s="18">
        <f t="shared" si="11"/>
        <v>0</v>
      </c>
      <c r="T41" s="18">
        <f t="shared" si="11"/>
        <v>31695606</v>
      </c>
      <c r="U41" s="18">
        <f t="shared" si="11"/>
        <v>0</v>
      </c>
      <c r="V41" s="18">
        <f t="shared" si="11"/>
        <v>0</v>
      </c>
      <c r="W41" s="18">
        <f t="shared" si="11"/>
        <v>0</v>
      </c>
      <c r="X41" s="18">
        <f t="shared" si="11"/>
        <v>0</v>
      </c>
      <c r="Y41" s="18">
        <f t="shared" si="11"/>
        <v>0</v>
      </c>
      <c r="Z41" s="18">
        <f t="shared" si="11"/>
        <v>0</v>
      </c>
      <c r="AA41" s="18">
        <f t="shared" si="11"/>
        <v>0</v>
      </c>
      <c r="AB41" s="18">
        <f t="shared" si="11"/>
        <v>0</v>
      </c>
      <c r="AC41" s="18">
        <f t="shared" si="11"/>
        <v>0</v>
      </c>
      <c r="AD41" s="18">
        <f t="shared" si="11"/>
        <v>0</v>
      </c>
      <c r="AE41" s="18">
        <f t="shared" si="11"/>
        <v>0</v>
      </c>
      <c r="AF41" s="18">
        <f t="shared" si="11"/>
        <v>0</v>
      </c>
      <c r="AG41" s="18">
        <f t="shared" si="11"/>
        <v>0</v>
      </c>
      <c r="AH41" s="18">
        <f t="shared" si="11"/>
        <v>1347800</v>
      </c>
      <c r="AI41" s="18">
        <f t="shared" si="11"/>
        <v>0</v>
      </c>
      <c r="AJ41" s="18">
        <f t="shared" si="11"/>
        <v>0</v>
      </c>
      <c r="AK41" s="18">
        <f t="shared" si="11"/>
        <v>0</v>
      </c>
      <c r="AL41" s="18">
        <f t="shared" si="11"/>
        <v>0</v>
      </c>
      <c r="AM41" s="18">
        <f t="shared" si="11"/>
        <v>0</v>
      </c>
      <c r="AN41" s="18">
        <f t="shared" si="11"/>
        <v>0</v>
      </c>
      <c r="AO41" s="18">
        <f t="shared" si="11"/>
        <v>0</v>
      </c>
      <c r="AP41" s="18">
        <f t="shared" si="11"/>
        <v>0</v>
      </c>
      <c r="AQ41" s="11">
        <f t="shared" si="11"/>
        <v>-34406195</v>
      </c>
      <c r="AR41" s="11">
        <f>+AR43+AR86+AR125+AR141+AR146</f>
        <v>1362789</v>
      </c>
      <c r="AS41" s="60">
        <f t="shared" si="11"/>
        <v>0</v>
      </c>
      <c r="AT41" s="15"/>
      <c r="AU41" s="15"/>
      <c r="AV41" s="15"/>
      <c r="AW41" s="15"/>
    </row>
    <row r="42" spans="1:49" s="8" customFormat="1" ht="14.25" hidden="1" customHeight="1" x14ac:dyDescent="0.25">
      <c r="A42" s="61"/>
      <c r="B42" s="19"/>
      <c r="C42" s="19"/>
      <c r="D42" s="19"/>
      <c r="E42" s="19"/>
      <c r="F42" s="19"/>
      <c r="G42" s="19"/>
      <c r="H42" s="19"/>
      <c r="I42" s="20"/>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60"/>
      <c r="AT42" s="15"/>
      <c r="AU42" s="15"/>
      <c r="AV42" s="15"/>
      <c r="AW42" s="15"/>
    </row>
    <row r="43" spans="1:49" s="8" customFormat="1" ht="12" customHeight="1" x14ac:dyDescent="0.25">
      <c r="A43" s="62" t="s">
        <v>51</v>
      </c>
      <c r="B43" s="21"/>
      <c r="C43" s="21"/>
      <c r="D43" s="21"/>
      <c r="E43" s="21"/>
      <c r="F43" s="21"/>
      <c r="G43" s="21"/>
      <c r="H43" s="21"/>
      <c r="I43" s="14" t="s">
        <v>52</v>
      </c>
      <c r="J43" s="18">
        <f t="shared" ref="J43:AO43" si="12">+J45+J82</f>
        <v>0</v>
      </c>
      <c r="K43" s="18">
        <f t="shared" si="12"/>
        <v>0</v>
      </c>
      <c r="L43" s="18">
        <f t="shared" si="12"/>
        <v>0</v>
      </c>
      <c r="M43" s="18">
        <f t="shared" si="12"/>
        <v>0</v>
      </c>
      <c r="N43" s="18">
        <f t="shared" si="12"/>
        <v>0</v>
      </c>
      <c r="O43" s="18">
        <f t="shared" si="12"/>
        <v>0</v>
      </c>
      <c r="P43" s="18">
        <f t="shared" si="12"/>
        <v>0</v>
      </c>
      <c r="Q43" s="18">
        <f t="shared" si="12"/>
        <v>0</v>
      </c>
      <c r="R43" s="18">
        <f t="shared" si="12"/>
        <v>0</v>
      </c>
      <c r="S43" s="18">
        <f t="shared" si="12"/>
        <v>0</v>
      </c>
      <c r="T43" s="18">
        <f t="shared" si="12"/>
        <v>0</v>
      </c>
      <c r="U43" s="18">
        <f t="shared" si="12"/>
        <v>0</v>
      </c>
      <c r="V43" s="18">
        <f t="shared" si="12"/>
        <v>0</v>
      </c>
      <c r="W43" s="18">
        <f t="shared" si="12"/>
        <v>0</v>
      </c>
      <c r="X43" s="18">
        <f t="shared" si="12"/>
        <v>0</v>
      </c>
      <c r="Y43" s="18">
        <f t="shared" si="12"/>
        <v>0</v>
      </c>
      <c r="Z43" s="18">
        <f t="shared" si="12"/>
        <v>0</v>
      </c>
      <c r="AA43" s="18">
        <f t="shared" si="12"/>
        <v>0</v>
      </c>
      <c r="AB43" s="18">
        <f t="shared" si="12"/>
        <v>0</v>
      </c>
      <c r="AC43" s="18">
        <f t="shared" si="12"/>
        <v>0</v>
      </c>
      <c r="AD43" s="18">
        <f t="shared" si="12"/>
        <v>0</v>
      </c>
      <c r="AE43" s="18">
        <f t="shared" si="12"/>
        <v>0</v>
      </c>
      <c r="AF43" s="18">
        <f t="shared" si="12"/>
        <v>0</v>
      </c>
      <c r="AG43" s="18">
        <f t="shared" si="12"/>
        <v>0</v>
      </c>
      <c r="AH43" s="18">
        <f t="shared" si="12"/>
        <v>1347800</v>
      </c>
      <c r="AI43" s="18">
        <f t="shared" si="12"/>
        <v>0</v>
      </c>
      <c r="AJ43" s="18">
        <f t="shared" si="12"/>
        <v>0</v>
      </c>
      <c r="AK43" s="18">
        <f t="shared" si="12"/>
        <v>0</v>
      </c>
      <c r="AL43" s="18">
        <f>+AL45+AL82</f>
        <v>0</v>
      </c>
      <c r="AM43" s="18">
        <f t="shared" si="12"/>
        <v>0</v>
      </c>
      <c r="AN43" s="18">
        <f t="shared" si="12"/>
        <v>0</v>
      </c>
      <c r="AO43" s="18">
        <f t="shared" si="12"/>
        <v>0</v>
      </c>
      <c r="AP43" s="18">
        <f>+AP45+AP82</f>
        <v>0</v>
      </c>
      <c r="AQ43" s="18">
        <f>+AQ45+AQ82</f>
        <v>-1347800</v>
      </c>
      <c r="AR43" s="18">
        <f>+AR45+AR82</f>
        <v>0</v>
      </c>
      <c r="AS43" s="63">
        <f>+AS45+AS82</f>
        <v>0</v>
      </c>
      <c r="AT43" s="15"/>
      <c r="AU43" s="15"/>
      <c r="AV43" s="15"/>
      <c r="AW43" s="15"/>
    </row>
    <row r="44" spans="1:49" s="8" customFormat="1" ht="12" hidden="1" customHeight="1" x14ac:dyDescent="0.25">
      <c r="A44" s="62"/>
      <c r="B44" s="21"/>
      <c r="C44" s="21"/>
      <c r="D44" s="21"/>
      <c r="E44" s="21"/>
      <c r="F44" s="21"/>
      <c r="G44" s="21"/>
      <c r="H44" s="21"/>
      <c r="I44" s="20"/>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60"/>
      <c r="AT44" s="15"/>
      <c r="AU44" s="15"/>
      <c r="AV44" s="15"/>
      <c r="AW44" s="15"/>
    </row>
    <row r="45" spans="1:49" s="8" customFormat="1" ht="18.75" customHeight="1" x14ac:dyDescent="0.25">
      <c r="A45" s="62" t="s">
        <v>51</v>
      </c>
      <c r="B45" s="21" t="s">
        <v>51</v>
      </c>
      <c r="C45" s="21"/>
      <c r="D45" s="21"/>
      <c r="E45" s="21"/>
      <c r="F45" s="21"/>
      <c r="G45" s="21"/>
      <c r="H45" s="21"/>
      <c r="I45" s="14" t="s">
        <v>116</v>
      </c>
      <c r="J45" s="18">
        <f t="shared" ref="J45:AO45" si="13">J46+J60+J66+J79</f>
        <v>0</v>
      </c>
      <c r="K45" s="18">
        <f t="shared" si="13"/>
        <v>0</v>
      </c>
      <c r="L45" s="18">
        <f t="shared" si="13"/>
        <v>0</v>
      </c>
      <c r="M45" s="18">
        <f t="shared" si="13"/>
        <v>0</v>
      </c>
      <c r="N45" s="18">
        <f t="shared" si="13"/>
        <v>0</v>
      </c>
      <c r="O45" s="18">
        <f t="shared" si="13"/>
        <v>0</v>
      </c>
      <c r="P45" s="18">
        <f t="shared" si="13"/>
        <v>0</v>
      </c>
      <c r="Q45" s="18">
        <f t="shared" si="13"/>
        <v>0</v>
      </c>
      <c r="R45" s="18">
        <f t="shared" si="13"/>
        <v>0</v>
      </c>
      <c r="S45" s="18">
        <f t="shared" si="13"/>
        <v>0</v>
      </c>
      <c r="T45" s="18">
        <f t="shared" si="13"/>
        <v>0</v>
      </c>
      <c r="U45" s="18">
        <f t="shared" si="13"/>
        <v>0</v>
      </c>
      <c r="V45" s="18">
        <f t="shared" si="13"/>
        <v>0</v>
      </c>
      <c r="W45" s="18">
        <f t="shared" si="13"/>
        <v>0</v>
      </c>
      <c r="X45" s="18">
        <f t="shared" si="13"/>
        <v>0</v>
      </c>
      <c r="Y45" s="18">
        <f t="shared" si="13"/>
        <v>0</v>
      </c>
      <c r="Z45" s="18">
        <f t="shared" si="13"/>
        <v>0</v>
      </c>
      <c r="AA45" s="18">
        <f t="shared" si="13"/>
        <v>0</v>
      </c>
      <c r="AB45" s="18">
        <f t="shared" si="13"/>
        <v>0</v>
      </c>
      <c r="AC45" s="18">
        <f t="shared" si="13"/>
        <v>0</v>
      </c>
      <c r="AD45" s="18">
        <f t="shared" si="13"/>
        <v>0</v>
      </c>
      <c r="AE45" s="18">
        <f t="shared" si="13"/>
        <v>0</v>
      </c>
      <c r="AF45" s="18">
        <f t="shared" si="13"/>
        <v>0</v>
      </c>
      <c r="AG45" s="18">
        <f t="shared" si="13"/>
        <v>0</v>
      </c>
      <c r="AH45" s="18">
        <f t="shared" si="13"/>
        <v>1347800</v>
      </c>
      <c r="AI45" s="18">
        <f t="shared" si="13"/>
        <v>0</v>
      </c>
      <c r="AJ45" s="18">
        <f t="shared" si="13"/>
        <v>0</v>
      </c>
      <c r="AK45" s="18">
        <f t="shared" si="13"/>
        <v>0</v>
      </c>
      <c r="AL45" s="18">
        <f t="shared" si="13"/>
        <v>0</v>
      </c>
      <c r="AM45" s="18">
        <f t="shared" si="13"/>
        <v>0</v>
      </c>
      <c r="AN45" s="18">
        <f t="shared" si="13"/>
        <v>0</v>
      </c>
      <c r="AO45" s="18">
        <f t="shared" si="13"/>
        <v>0</v>
      </c>
      <c r="AP45" s="18">
        <f>AP46+AP60+AP66+AP79</f>
        <v>0</v>
      </c>
      <c r="AQ45" s="18">
        <f>AQ46+AQ60+AQ66+AQ79</f>
        <v>-1347800</v>
      </c>
      <c r="AR45" s="18">
        <f>AR46+AR60+AR66+AR79</f>
        <v>0</v>
      </c>
      <c r="AS45" s="63">
        <f>AS46+AS60+AS66+AS79</f>
        <v>0</v>
      </c>
      <c r="AT45" s="15"/>
      <c r="AU45" s="15"/>
      <c r="AV45" s="15"/>
      <c r="AW45" s="15"/>
    </row>
    <row r="46" spans="1:49" s="8" customFormat="1" ht="18.75" hidden="1" customHeight="1" x14ac:dyDescent="0.25">
      <c r="A46" s="62" t="s">
        <v>51</v>
      </c>
      <c r="B46" s="21" t="s">
        <v>51</v>
      </c>
      <c r="C46" s="21" t="s">
        <v>51</v>
      </c>
      <c r="D46" s="21"/>
      <c r="E46" s="21"/>
      <c r="F46" s="21"/>
      <c r="G46" s="21"/>
      <c r="H46" s="21"/>
      <c r="I46" s="14" t="s">
        <v>117</v>
      </c>
      <c r="J46" s="18">
        <f t="shared" ref="J46:AO46" si="14">+J47+J56</f>
        <v>0</v>
      </c>
      <c r="K46" s="18">
        <f t="shared" si="14"/>
        <v>0</v>
      </c>
      <c r="L46" s="18">
        <f t="shared" si="14"/>
        <v>0</v>
      </c>
      <c r="M46" s="18">
        <f t="shared" si="14"/>
        <v>0</v>
      </c>
      <c r="N46" s="18">
        <f t="shared" si="14"/>
        <v>0</v>
      </c>
      <c r="O46" s="18">
        <f t="shared" si="14"/>
        <v>0</v>
      </c>
      <c r="P46" s="18">
        <f t="shared" si="14"/>
        <v>0</v>
      </c>
      <c r="Q46" s="18">
        <f t="shared" si="14"/>
        <v>0</v>
      </c>
      <c r="R46" s="18">
        <f t="shared" si="14"/>
        <v>0</v>
      </c>
      <c r="S46" s="18">
        <f t="shared" si="14"/>
        <v>0</v>
      </c>
      <c r="T46" s="18">
        <f t="shared" si="14"/>
        <v>0</v>
      </c>
      <c r="U46" s="18">
        <f t="shared" si="14"/>
        <v>0</v>
      </c>
      <c r="V46" s="18">
        <f t="shared" si="14"/>
        <v>0</v>
      </c>
      <c r="W46" s="18">
        <f t="shared" si="14"/>
        <v>0</v>
      </c>
      <c r="X46" s="18">
        <f t="shared" si="14"/>
        <v>0</v>
      </c>
      <c r="Y46" s="18">
        <f t="shared" si="14"/>
        <v>0</v>
      </c>
      <c r="Z46" s="18">
        <f t="shared" si="14"/>
        <v>0</v>
      </c>
      <c r="AA46" s="18">
        <f t="shared" si="14"/>
        <v>0</v>
      </c>
      <c r="AB46" s="18">
        <f t="shared" si="14"/>
        <v>0</v>
      </c>
      <c r="AC46" s="18">
        <f t="shared" si="14"/>
        <v>0</v>
      </c>
      <c r="AD46" s="18">
        <f t="shared" si="14"/>
        <v>0</v>
      </c>
      <c r="AE46" s="18">
        <f t="shared" si="14"/>
        <v>0</v>
      </c>
      <c r="AF46" s="18">
        <f t="shared" si="14"/>
        <v>0</v>
      </c>
      <c r="AG46" s="18">
        <f t="shared" si="14"/>
        <v>0</v>
      </c>
      <c r="AH46" s="18">
        <f t="shared" si="14"/>
        <v>0</v>
      </c>
      <c r="AI46" s="18">
        <f t="shared" si="14"/>
        <v>0</v>
      </c>
      <c r="AJ46" s="18">
        <f t="shared" si="14"/>
        <v>0</v>
      </c>
      <c r="AK46" s="18">
        <f t="shared" si="14"/>
        <v>0</v>
      </c>
      <c r="AL46" s="18">
        <f t="shared" si="14"/>
        <v>0</v>
      </c>
      <c r="AM46" s="18">
        <f t="shared" si="14"/>
        <v>0</v>
      </c>
      <c r="AN46" s="18">
        <f t="shared" si="14"/>
        <v>0</v>
      </c>
      <c r="AO46" s="18">
        <f t="shared" si="14"/>
        <v>0</v>
      </c>
      <c r="AP46" s="18">
        <f>+AP47+AP56</f>
        <v>0</v>
      </c>
      <c r="AQ46" s="18">
        <f>+AQ47+AQ56</f>
        <v>0</v>
      </c>
      <c r="AR46" s="18">
        <f>+AR47+AR56</f>
        <v>0</v>
      </c>
      <c r="AS46" s="63">
        <f>+AS47+AS56</f>
        <v>0</v>
      </c>
      <c r="AT46" s="15"/>
      <c r="AU46" s="15"/>
      <c r="AV46" s="15"/>
      <c r="AW46" s="15"/>
    </row>
    <row r="47" spans="1:49" s="8" customFormat="1" ht="18.75" hidden="1" customHeight="1" x14ac:dyDescent="0.25">
      <c r="A47" s="62" t="s">
        <v>51</v>
      </c>
      <c r="B47" s="21" t="s">
        <v>51</v>
      </c>
      <c r="C47" s="21" t="s">
        <v>51</v>
      </c>
      <c r="D47" s="21" t="s">
        <v>4</v>
      </c>
      <c r="E47" s="21"/>
      <c r="F47" s="21"/>
      <c r="G47" s="21"/>
      <c r="H47" s="21"/>
      <c r="I47" s="14" t="s">
        <v>118</v>
      </c>
      <c r="J47" s="18">
        <f t="shared" ref="J47:AO47" si="15">SUM(J48:J55)</f>
        <v>0</v>
      </c>
      <c r="K47" s="18">
        <f t="shared" si="15"/>
        <v>0</v>
      </c>
      <c r="L47" s="18">
        <f t="shared" si="15"/>
        <v>0</v>
      </c>
      <c r="M47" s="18">
        <f t="shared" si="15"/>
        <v>0</v>
      </c>
      <c r="N47" s="18">
        <f t="shared" si="15"/>
        <v>0</v>
      </c>
      <c r="O47" s="18">
        <f t="shared" si="15"/>
        <v>0</v>
      </c>
      <c r="P47" s="18">
        <f t="shared" si="15"/>
        <v>0</v>
      </c>
      <c r="Q47" s="18">
        <f t="shared" si="15"/>
        <v>0</v>
      </c>
      <c r="R47" s="18">
        <f t="shared" si="15"/>
        <v>0</v>
      </c>
      <c r="S47" s="18">
        <f t="shared" si="15"/>
        <v>0</v>
      </c>
      <c r="T47" s="18">
        <f t="shared" si="15"/>
        <v>0</v>
      </c>
      <c r="U47" s="18">
        <f t="shared" si="15"/>
        <v>0</v>
      </c>
      <c r="V47" s="18">
        <f t="shared" si="15"/>
        <v>0</v>
      </c>
      <c r="W47" s="18">
        <f t="shared" si="15"/>
        <v>0</v>
      </c>
      <c r="X47" s="18">
        <f t="shared" si="15"/>
        <v>0</v>
      </c>
      <c r="Y47" s="18">
        <f t="shared" si="15"/>
        <v>0</v>
      </c>
      <c r="Z47" s="18">
        <f t="shared" si="15"/>
        <v>0</v>
      </c>
      <c r="AA47" s="18">
        <f t="shared" si="15"/>
        <v>0</v>
      </c>
      <c r="AB47" s="18">
        <f t="shared" si="15"/>
        <v>0</v>
      </c>
      <c r="AC47" s="18">
        <f t="shared" si="15"/>
        <v>0</v>
      </c>
      <c r="AD47" s="18">
        <f t="shared" si="15"/>
        <v>0</v>
      </c>
      <c r="AE47" s="18">
        <f t="shared" si="15"/>
        <v>0</v>
      </c>
      <c r="AF47" s="18">
        <f t="shared" si="15"/>
        <v>0</v>
      </c>
      <c r="AG47" s="18">
        <f t="shared" si="15"/>
        <v>0</v>
      </c>
      <c r="AH47" s="18">
        <f t="shared" si="15"/>
        <v>0</v>
      </c>
      <c r="AI47" s="18">
        <f t="shared" si="15"/>
        <v>0</v>
      </c>
      <c r="AJ47" s="18">
        <f t="shared" si="15"/>
        <v>0</v>
      </c>
      <c r="AK47" s="18">
        <f t="shared" si="15"/>
        <v>0</v>
      </c>
      <c r="AL47" s="18">
        <f t="shared" si="15"/>
        <v>0</v>
      </c>
      <c r="AM47" s="18">
        <f t="shared" si="15"/>
        <v>0</v>
      </c>
      <c r="AN47" s="18">
        <f t="shared" si="15"/>
        <v>0</v>
      </c>
      <c r="AO47" s="18">
        <f t="shared" si="15"/>
        <v>0</v>
      </c>
      <c r="AP47" s="22">
        <f>SUM(AP48:AP55)</f>
        <v>0</v>
      </c>
      <c r="AQ47" s="22">
        <f>SUM(AQ48:AQ55)</f>
        <v>0</v>
      </c>
      <c r="AR47" s="18">
        <f>+AR48+AR49+AR50+AR51+AR52+AR53+AR54+AR55</f>
        <v>0</v>
      </c>
      <c r="AS47" s="63">
        <f t="shared" ref="AS47:AS74" si="16">SUM(J47:AR47)</f>
        <v>0</v>
      </c>
      <c r="AT47" s="15"/>
      <c r="AU47" s="15"/>
      <c r="AV47" s="15"/>
      <c r="AW47" s="15"/>
    </row>
    <row r="48" spans="1:49" s="8" customFormat="1" ht="18.75" hidden="1" customHeight="1" x14ac:dyDescent="0.25">
      <c r="A48" s="62" t="s">
        <v>51</v>
      </c>
      <c r="B48" s="21" t="s">
        <v>51</v>
      </c>
      <c r="C48" s="21" t="s">
        <v>51</v>
      </c>
      <c r="D48" s="21" t="s">
        <v>4</v>
      </c>
      <c r="E48" s="21" t="s">
        <v>4</v>
      </c>
      <c r="F48" s="21"/>
      <c r="G48" s="21"/>
      <c r="H48" s="21" t="s">
        <v>36</v>
      </c>
      <c r="I48" s="23" t="s">
        <v>119</v>
      </c>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5"/>
      <c r="AR48" s="26"/>
      <c r="AS48" s="64">
        <f t="shared" ref="AS48:AS55" si="17">SUM(J48:AR48)</f>
        <v>0</v>
      </c>
      <c r="AT48" s="15"/>
      <c r="AU48" s="15"/>
      <c r="AV48" s="15"/>
      <c r="AW48" s="15"/>
    </row>
    <row r="49" spans="1:49" s="8" customFormat="1" ht="18.75" hidden="1" customHeight="1" x14ac:dyDescent="0.25">
      <c r="A49" s="62" t="s">
        <v>51</v>
      </c>
      <c r="B49" s="21" t="s">
        <v>51</v>
      </c>
      <c r="C49" s="21" t="s">
        <v>51</v>
      </c>
      <c r="D49" s="21" t="s">
        <v>4</v>
      </c>
      <c r="E49" s="21" t="s">
        <v>120</v>
      </c>
      <c r="F49" s="21"/>
      <c r="G49" s="21"/>
      <c r="H49" s="21" t="s">
        <v>36</v>
      </c>
      <c r="I49" s="23" t="s">
        <v>121</v>
      </c>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5"/>
      <c r="AR49" s="26"/>
      <c r="AS49" s="64">
        <f t="shared" si="17"/>
        <v>0</v>
      </c>
      <c r="AT49" s="15"/>
      <c r="AU49" s="15"/>
      <c r="AV49" s="15"/>
      <c r="AW49" s="15"/>
    </row>
    <row r="50" spans="1:49" s="8" customFormat="1" ht="18.75" hidden="1" customHeight="1" x14ac:dyDescent="0.25">
      <c r="A50" s="62" t="s">
        <v>51</v>
      </c>
      <c r="B50" s="21" t="s">
        <v>51</v>
      </c>
      <c r="C50" s="21" t="s">
        <v>51</v>
      </c>
      <c r="D50" s="21" t="s">
        <v>4</v>
      </c>
      <c r="E50" s="21" t="s">
        <v>122</v>
      </c>
      <c r="F50" s="21"/>
      <c r="G50" s="21"/>
      <c r="H50" s="21" t="s">
        <v>36</v>
      </c>
      <c r="I50" s="23" t="s">
        <v>123</v>
      </c>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5"/>
      <c r="AR50" s="26"/>
      <c r="AS50" s="64">
        <f t="shared" si="17"/>
        <v>0</v>
      </c>
      <c r="AT50" s="15"/>
      <c r="AU50" s="15"/>
      <c r="AV50" s="15"/>
      <c r="AW50" s="15"/>
    </row>
    <row r="51" spans="1:49" s="8" customFormat="1" ht="18.75" hidden="1" customHeight="1" x14ac:dyDescent="0.25">
      <c r="A51" s="62" t="s">
        <v>51</v>
      </c>
      <c r="B51" s="21" t="s">
        <v>51</v>
      </c>
      <c r="C51" s="21" t="s">
        <v>51</v>
      </c>
      <c r="D51" s="21" t="s">
        <v>4</v>
      </c>
      <c r="E51" s="21" t="s">
        <v>124</v>
      </c>
      <c r="F51" s="21"/>
      <c r="G51" s="21"/>
      <c r="H51" s="21" t="s">
        <v>36</v>
      </c>
      <c r="I51" s="23" t="s">
        <v>125</v>
      </c>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25"/>
      <c r="AR51" s="26"/>
      <c r="AS51" s="64">
        <f t="shared" si="17"/>
        <v>0</v>
      </c>
      <c r="AT51" s="15"/>
      <c r="AU51" s="15"/>
      <c r="AV51" s="15"/>
      <c r="AW51" s="15"/>
    </row>
    <row r="52" spans="1:49" s="8" customFormat="1" ht="18.75" hidden="1" customHeight="1" x14ac:dyDescent="0.25">
      <c r="A52" s="62" t="s">
        <v>51</v>
      </c>
      <c r="B52" s="21" t="s">
        <v>51</v>
      </c>
      <c r="C52" s="21" t="s">
        <v>51</v>
      </c>
      <c r="D52" s="21" t="s">
        <v>4</v>
      </c>
      <c r="E52" s="21" t="s">
        <v>126</v>
      </c>
      <c r="F52" s="21"/>
      <c r="G52" s="21"/>
      <c r="H52" s="21" t="s">
        <v>36</v>
      </c>
      <c r="I52" s="23" t="s">
        <v>127</v>
      </c>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5"/>
      <c r="AR52" s="26"/>
      <c r="AS52" s="64">
        <f t="shared" si="17"/>
        <v>0</v>
      </c>
      <c r="AT52" s="15"/>
      <c r="AU52" s="15"/>
      <c r="AV52" s="15"/>
      <c r="AW52" s="15"/>
    </row>
    <row r="53" spans="1:49" s="8" customFormat="1" ht="18.75" hidden="1" customHeight="1" x14ac:dyDescent="0.25">
      <c r="A53" s="62" t="s">
        <v>51</v>
      </c>
      <c r="B53" s="21" t="s">
        <v>51</v>
      </c>
      <c r="C53" s="21" t="s">
        <v>51</v>
      </c>
      <c r="D53" s="21" t="s">
        <v>4</v>
      </c>
      <c r="E53" s="21" t="s">
        <v>7</v>
      </c>
      <c r="F53" s="21"/>
      <c r="G53" s="21"/>
      <c r="H53" s="21" t="s">
        <v>36</v>
      </c>
      <c r="I53" s="23" t="s">
        <v>128</v>
      </c>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5"/>
      <c r="AR53" s="26"/>
      <c r="AS53" s="64">
        <f t="shared" si="17"/>
        <v>0</v>
      </c>
      <c r="AT53" s="15"/>
      <c r="AU53" s="15"/>
      <c r="AV53" s="15"/>
      <c r="AW53" s="15"/>
    </row>
    <row r="54" spans="1:49" s="8" customFormat="1" ht="18.75" hidden="1" customHeight="1" x14ac:dyDescent="0.25">
      <c r="A54" s="62" t="s">
        <v>51</v>
      </c>
      <c r="B54" s="21" t="s">
        <v>51</v>
      </c>
      <c r="C54" s="21" t="s">
        <v>51</v>
      </c>
      <c r="D54" s="21" t="s">
        <v>4</v>
      </c>
      <c r="E54" s="21" t="s">
        <v>129</v>
      </c>
      <c r="F54" s="21"/>
      <c r="G54" s="21"/>
      <c r="H54" s="21" t="s">
        <v>36</v>
      </c>
      <c r="I54" s="23" t="s">
        <v>130</v>
      </c>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25"/>
      <c r="AR54" s="26"/>
      <c r="AS54" s="64">
        <f t="shared" si="17"/>
        <v>0</v>
      </c>
      <c r="AT54" s="15"/>
      <c r="AU54" s="15"/>
      <c r="AV54" s="15"/>
      <c r="AW54" s="15"/>
    </row>
    <row r="55" spans="1:49" s="8" customFormat="1" ht="18.75" hidden="1" customHeight="1" x14ac:dyDescent="0.25">
      <c r="A55" s="62" t="s">
        <v>51</v>
      </c>
      <c r="B55" s="21" t="s">
        <v>51</v>
      </c>
      <c r="C55" s="21" t="s">
        <v>51</v>
      </c>
      <c r="D55" s="21" t="s">
        <v>4</v>
      </c>
      <c r="E55" s="21" t="s">
        <v>131</v>
      </c>
      <c r="F55" s="21"/>
      <c r="G55" s="21"/>
      <c r="H55" s="21" t="s">
        <v>36</v>
      </c>
      <c r="I55" s="23" t="s">
        <v>132</v>
      </c>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5"/>
      <c r="AR55" s="26"/>
      <c r="AS55" s="65">
        <f t="shared" si="17"/>
        <v>0</v>
      </c>
      <c r="AT55" s="15"/>
      <c r="AU55" s="15"/>
      <c r="AV55" s="15"/>
      <c r="AW55" s="15"/>
    </row>
    <row r="56" spans="1:49" s="8" customFormat="1" ht="18" hidden="1" x14ac:dyDescent="0.25">
      <c r="A56" s="62" t="s">
        <v>51</v>
      </c>
      <c r="B56" s="21" t="s">
        <v>51</v>
      </c>
      <c r="C56" s="21" t="s">
        <v>51</v>
      </c>
      <c r="D56" s="21" t="s">
        <v>133</v>
      </c>
      <c r="E56" s="21"/>
      <c r="F56" s="21"/>
      <c r="G56" s="21"/>
      <c r="H56" s="21"/>
      <c r="I56" s="14" t="s">
        <v>134</v>
      </c>
      <c r="J56" s="18">
        <f t="shared" ref="J56:AO56" si="18">+SUM(J57:J59)</f>
        <v>0</v>
      </c>
      <c r="K56" s="18">
        <f t="shared" si="18"/>
        <v>0</v>
      </c>
      <c r="L56" s="18">
        <f t="shared" si="18"/>
        <v>0</v>
      </c>
      <c r="M56" s="18">
        <f t="shared" si="18"/>
        <v>0</v>
      </c>
      <c r="N56" s="18">
        <f t="shared" si="18"/>
        <v>0</v>
      </c>
      <c r="O56" s="18">
        <f t="shared" si="18"/>
        <v>0</v>
      </c>
      <c r="P56" s="18">
        <f t="shared" si="18"/>
        <v>0</v>
      </c>
      <c r="Q56" s="18">
        <f t="shared" si="18"/>
        <v>0</v>
      </c>
      <c r="R56" s="18">
        <f t="shared" si="18"/>
        <v>0</v>
      </c>
      <c r="S56" s="18">
        <f t="shared" si="18"/>
        <v>0</v>
      </c>
      <c r="T56" s="18">
        <f t="shared" si="18"/>
        <v>0</v>
      </c>
      <c r="U56" s="18">
        <f t="shared" si="18"/>
        <v>0</v>
      </c>
      <c r="V56" s="18">
        <f t="shared" si="18"/>
        <v>0</v>
      </c>
      <c r="W56" s="18">
        <f t="shared" si="18"/>
        <v>0</v>
      </c>
      <c r="X56" s="18">
        <f t="shared" si="18"/>
        <v>0</v>
      </c>
      <c r="Y56" s="18">
        <f t="shared" si="18"/>
        <v>0</v>
      </c>
      <c r="Z56" s="18">
        <f t="shared" si="18"/>
        <v>0</v>
      </c>
      <c r="AA56" s="18">
        <f t="shared" si="18"/>
        <v>0</v>
      </c>
      <c r="AB56" s="18">
        <f t="shared" si="18"/>
        <v>0</v>
      </c>
      <c r="AC56" s="18">
        <f t="shared" si="18"/>
        <v>0</v>
      </c>
      <c r="AD56" s="18">
        <f t="shared" si="18"/>
        <v>0</v>
      </c>
      <c r="AE56" s="18">
        <f t="shared" si="18"/>
        <v>0</v>
      </c>
      <c r="AF56" s="18">
        <f t="shared" si="18"/>
        <v>0</v>
      </c>
      <c r="AG56" s="18">
        <f t="shared" si="18"/>
        <v>0</v>
      </c>
      <c r="AH56" s="18">
        <f t="shared" si="18"/>
        <v>0</v>
      </c>
      <c r="AI56" s="18">
        <f t="shared" si="18"/>
        <v>0</v>
      </c>
      <c r="AJ56" s="18">
        <f t="shared" si="18"/>
        <v>0</v>
      </c>
      <c r="AK56" s="18">
        <f t="shared" si="18"/>
        <v>0</v>
      </c>
      <c r="AL56" s="18">
        <f t="shared" si="18"/>
        <v>0</v>
      </c>
      <c r="AM56" s="18">
        <f t="shared" si="18"/>
        <v>0</v>
      </c>
      <c r="AN56" s="18">
        <f t="shared" si="18"/>
        <v>0</v>
      </c>
      <c r="AO56" s="18">
        <f t="shared" si="18"/>
        <v>0</v>
      </c>
      <c r="AP56" s="22">
        <f>+SUM(AP57:AP59)</f>
        <v>0</v>
      </c>
      <c r="AQ56" s="22">
        <f>+SUM(AQ57:AQ59)</f>
        <v>0</v>
      </c>
      <c r="AR56" s="18">
        <f>+AR57+AR58+AR59</f>
        <v>0</v>
      </c>
      <c r="AS56" s="63">
        <f>+AS57+AS58+AS59</f>
        <v>0</v>
      </c>
      <c r="AT56" s="15"/>
      <c r="AU56" s="15"/>
      <c r="AV56" s="15"/>
      <c r="AW56" s="15"/>
    </row>
    <row r="57" spans="1:49" s="8" customFormat="1" ht="12" hidden="1" customHeight="1" x14ac:dyDescent="0.25">
      <c r="A57" s="62" t="s">
        <v>51</v>
      </c>
      <c r="B57" s="21" t="s">
        <v>51</v>
      </c>
      <c r="C57" s="21" t="s">
        <v>51</v>
      </c>
      <c r="D57" s="21" t="s">
        <v>133</v>
      </c>
      <c r="E57" s="21" t="s">
        <v>124</v>
      </c>
      <c r="F57" s="21"/>
      <c r="G57" s="21"/>
      <c r="H57" s="21" t="s">
        <v>36</v>
      </c>
      <c r="I57" s="23" t="s">
        <v>233</v>
      </c>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5"/>
      <c r="AR57" s="25"/>
      <c r="AS57" s="65">
        <f t="shared" si="16"/>
        <v>0</v>
      </c>
      <c r="AT57" s="15"/>
      <c r="AU57" s="15"/>
      <c r="AV57" s="15"/>
      <c r="AW57" s="15"/>
    </row>
    <row r="58" spans="1:49" s="8" customFormat="1" ht="12" hidden="1" customHeight="1" x14ac:dyDescent="0.25">
      <c r="A58" s="62" t="s">
        <v>51</v>
      </c>
      <c r="B58" s="21" t="s">
        <v>51</v>
      </c>
      <c r="C58" s="21" t="s">
        <v>51</v>
      </c>
      <c r="D58" s="21" t="s">
        <v>133</v>
      </c>
      <c r="E58" s="21" t="s">
        <v>7</v>
      </c>
      <c r="F58" s="21"/>
      <c r="G58" s="21"/>
      <c r="H58" s="21" t="s">
        <v>36</v>
      </c>
      <c r="I58" s="23" t="s">
        <v>135</v>
      </c>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5"/>
      <c r="AR58" s="25"/>
      <c r="AS58" s="65">
        <f t="shared" si="16"/>
        <v>0</v>
      </c>
      <c r="AT58" s="15"/>
      <c r="AU58" s="15"/>
      <c r="AV58" s="15"/>
      <c r="AW58" s="15"/>
    </row>
    <row r="59" spans="1:49" s="8" customFormat="1" ht="20.25" hidden="1" customHeight="1" x14ac:dyDescent="0.25">
      <c r="A59" s="62" t="s">
        <v>51</v>
      </c>
      <c r="B59" s="21" t="s">
        <v>51</v>
      </c>
      <c r="C59" s="21" t="s">
        <v>51</v>
      </c>
      <c r="D59" s="21" t="s">
        <v>133</v>
      </c>
      <c r="E59" s="21" t="s">
        <v>12</v>
      </c>
      <c r="F59" s="21"/>
      <c r="G59" s="21"/>
      <c r="H59" s="21"/>
      <c r="I59" s="23" t="s">
        <v>136</v>
      </c>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5"/>
      <c r="AR59" s="25"/>
      <c r="AS59" s="65"/>
      <c r="AT59" s="15"/>
      <c r="AU59" s="15"/>
      <c r="AV59" s="15"/>
      <c r="AW59" s="15"/>
    </row>
    <row r="60" spans="1:49" s="8" customFormat="1" ht="20.25" hidden="1" customHeight="1" x14ac:dyDescent="0.25">
      <c r="A60" s="62" t="s">
        <v>51</v>
      </c>
      <c r="B60" s="21" t="s">
        <v>51</v>
      </c>
      <c r="C60" s="21" t="s">
        <v>44</v>
      </c>
      <c r="D60" s="21"/>
      <c r="E60" s="21"/>
      <c r="F60" s="21"/>
      <c r="G60" s="21"/>
      <c r="H60" s="21"/>
      <c r="I60" s="14" t="s">
        <v>137</v>
      </c>
      <c r="J60" s="18">
        <f t="shared" ref="J60:AO60" si="19">+SUM(J61:J65)</f>
        <v>0</v>
      </c>
      <c r="K60" s="18">
        <f t="shared" si="19"/>
        <v>0</v>
      </c>
      <c r="L60" s="18">
        <f t="shared" si="19"/>
        <v>0</v>
      </c>
      <c r="M60" s="18">
        <f t="shared" si="19"/>
        <v>0</v>
      </c>
      <c r="N60" s="18">
        <f t="shared" si="19"/>
        <v>0</v>
      </c>
      <c r="O60" s="18">
        <f t="shared" si="19"/>
        <v>0</v>
      </c>
      <c r="P60" s="18">
        <f t="shared" si="19"/>
        <v>0</v>
      </c>
      <c r="Q60" s="18">
        <f t="shared" si="19"/>
        <v>0</v>
      </c>
      <c r="R60" s="18">
        <f t="shared" si="19"/>
        <v>0</v>
      </c>
      <c r="S60" s="18">
        <f t="shared" si="19"/>
        <v>0</v>
      </c>
      <c r="T60" s="18">
        <f t="shared" si="19"/>
        <v>0</v>
      </c>
      <c r="U60" s="18">
        <f t="shared" si="19"/>
        <v>0</v>
      </c>
      <c r="V60" s="18">
        <f t="shared" si="19"/>
        <v>0</v>
      </c>
      <c r="W60" s="18">
        <f t="shared" si="19"/>
        <v>0</v>
      </c>
      <c r="X60" s="18">
        <f t="shared" si="19"/>
        <v>0</v>
      </c>
      <c r="Y60" s="18">
        <f t="shared" si="19"/>
        <v>0</v>
      </c>
      <c r="Z60" s="18">
        <f t="shared" si="19"/>
        <v>0</v>
      </c>
      <c r="AA60" s="18">
        <f t="shared" si="19"/>
        <v>0</v>
      </c>
      <c r="AB60" s="18">
        <f t="shared" si="19"/>
        <v>0</v>
      </c>
      <c r="AC60" s="18">
        <f t="shared" si="19"/>
        <v>0</v>
      </c>
      <c r="AD60" s="18">
        <f t="shared" si="19"/>
        <v>0</v>
      </c>
      <c r="AE60" s="18">
        <f t="shared" si="19"/>
        <v>0</v>
      </c>
      <c r="AF60" s="18">
        <f t="shared" si="19"/>
        <v>0</v>
      </c>
      <c r="AG60" s="18">
        <f t="shared" si="19"/>
        <v>0</v>
      </c>
      <c r="AH60" s="18">
        <f t="shared" si="19"/>
        <v>0</v>
      </c>
      <c r="AI60" s="18">
        <f t="shared" si="19"/>
        <v>0</v>
      </c>
      <c r="AJ60" s="18">
        <f t="shared" si="19"/>
        <v>0</v>
      </c>
      <c r="AK60" s="18">
        <f t="shared" si="19"/>
        <v>0</v>
      </c>
      <c r="AL60" s="18">
        <f t="shared" si="19"/>
        <v>0</v>
      </c>
      <c r="AM60" s="18">
        <f t="shared" si="19"/>
        <v>0</v>
      </c>
      <c r="AN60" s="18">
        <f t="shared" si="19"/>
        <v>0</v>
      </c>
      <c r="AO60" s="18">
        <f t="shared" si="19"/>
        <v>0</v>
      </c>
      <c r="AP60" s="18">
        <f>+SUM(AP61:AP65)</f>
        <v>0</v>
      </c>
      <c r="AQ60" s="18">
        <f>+SUM(AQ61:AQ65)</f>
        <v>0</v>
      </c>
      <c r="AR60" s="18">
        <f>+SUM(AR61:AR65)</f>
        <v>0</v>
      </c>
      <c r="AS60" s="63">
        <f>+SUM(AS61:AS65)</f>
        <v>0</v>
      </c>
      <c r="AT60" s="15"/>
      <c r="AU60" s="15"/>
      <c r="AV60" s="15"/>
      <c r="AW60" s="15"/>
    </row>
    <row r="61" spans="1:49" s="8" customFormat="1" ht="12" hidden="1" customHeight="1" x14ac:dyDescent="0.25">
      <c r="A61" s="62" t="s">
        <v>51</v>
      </c>
      <c r="B61" s="21" t="s">
        <v>51</v>
      </c>
      <c r="C61" s="21" t="s">
        <v>44</v>
      </c>
      <c r="D61" s="21" t="s">
        <v>4</v>
      </c>
      <c r="E61" s="21"/>
      <c r="F61" s="21"/>
      <c r="G61" s="21"/>
      <c r="H61" s="21" t="s">
        <v>36</v>
      </c>
      <c r="I61" s="23" t="s">
        <v>138</v>
      </c>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5"/>
      <c r="AR61" s="25"/>
      <c r="AS61" s="65">
        <f t="shared" si="16"/>
        <v>0</v>
      </c>
      <c r="AT61" s="15"/>
      <c r="AU61" s="15"/>
      <c r="AV61" s="15"/>
      <c r="AW61" s="15"/>
    </row>
    <row r="62" spans="1:49" s="8" customFormat="1" hidden="1" x14ac:dyDescent="0.25">
      <c r="A62" s="62" t="s">
        <v>51</v>
      </c>
      <c r="B62" s="21" t="s">
        <v>51</v>
      </c>
      <c r="C62" s="21" t="s">
        <v>44</v>
      </c>
      <c r="D62" s="21" t="s">
        <v>133</v>
      </c>
      <c r="E62" s="21"/>
      <c r="F62" s="21"/>
      <c r="G62" s="21"/>
      <c r="H62" s="21" t="s">
        <v>36</v>
      </c>
      <c r="I62" s="30" t="s">
        <v>139</v>
      </c>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5"/>
      <c r="AR62" s="25"/>
      <c r="AS62" s="65">
        <f t="shared" si="16"/>
        <v>0</v>
      </c>
      <c r="AT62" s="15"/>
      <c r="AU62" s="15"/>
      <c r="AV62" s="15"/>
      <c r="AW62" s="15"/>
    </row>
    <row r="63" spans="1:49" s="8" customFormat="1" ht="23.25" hidden="1" customHeight="1" x14ac:dyDescent="0.25">
      <c r="A63" s="62" t="s">
        <v>51</v>
      </c>
      <c r="B63" s="21" t="s">
        <v>51</v>
      </c>
      <c r="C63" s="21" t="s">
        <v>44</v>
      </c>
      <c r="D63" s="21" t="s">
        <v>122</v>
      </c>
      <c r="E63" s="21"/>
      <c r="F63" s="21"/>
      <c r="G63" s="21"/>
      <c r="H63" s="21" t="s">
        <v>36</v>
      </c>
      <c r="I63" s="23" t="s">
        <v>140</v>
      </c>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5"/>
      <c r="AR63" s="25"/>
      <c r="AS63" s="65">
        <f t="shared" si="16"/>
        <v>0</v>
      </c>
      <c r="AT63" s="15"/>
      <c r="AU63" s="15"/>
      <c r="AV63" s="15"/>
      <c r="AW63" s="15"/>
    </row>
    <row r="64" spans="1:49" s="8" customFormat="1" ht="23.25" hidden="1" customHeight="1" x14ac:dyDescent="0.25">
      <c r="A64" s="62" t="s">
        <v>51</v>
      </c>
      <c r="B64" s="21" t="s">
        <v>51</v>
      </c>
      <c r="C64" s="21" t="s">
        <v>44</v>
      </c>
      <c r="D64" s="21" t="s">
        <v>5</v>
      </c>
      <c r="E64" s="21"/>
      <c r="F64" s="21"/>
      <c r="G64" s="21"/>
      <c r="H64" s="21" t="s">
        <v>36</v>
      </c>
      <c r="I64" s="23" t="s">
        <v>141</v>
      </c>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5"/>
      <c r="AR64" s="25"/>
      <c r="AS64" s="65">
        <f t="shared" si="16"/>
        <v>0</v>
      </c>
      <c r="AT64" s="15"/>
      <c r="AU64" s="15"/>
      <c r="AV64" s="15"/>
      <c r="AW64" s="15"/>
    </row>
    <row r="65" spans="1:49" s="8" customFormat="1" ht="18.75" hidden="1" customHeight="1" x14ac:dyDescent="0.25">
      <c r="A65" s="62" t="s">
        <v>51</v>
      </c>
      <c r="B65" s="21" t="s">
        <v>51</v>
      </c>
      <c r="C65" s="21" t="s">
        <v>44</v>
      </c>
      <c r="D65" s="21" t="s">
        <v>124</v>
      </c>
      <c r="E65" s="21"/>
      <c r="F65" s="21"/>
      <c r="G65" s="21"/>
      <c r="H65" s="21" t="s">
        <v>36</v>
      </c>
      <c r="I65" s="23" t="s">
        <v>142</v>
      </c>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5"/>
      <c r="AR65" s="25"/>
      <c r="AS65" s="65">
        <f t="shared" si="16"/>
        <v>0</v>
      </c>
      <c r="AT65" s="15"/>
      <c r="AU65" s="15"/>
      <c r="AV65" s="15"/>
      <c r="AW65" s="15"/>
    </row>
    <row r="66" spans="1:49" s="8" customFormat="1" ht="23.25" customHeight="1" x14ac:dyDescent="0.25">
      <c r="A66" s="62" t="s">
        <v>51</v>
      </c>
      <c r="B66" s="21" t="s">
        <v>51</v>
      </c>
      <c r="C66" s="21" t="s">
        <v>143</v>
      </c>
      <c r="D66" s="21"/>
      <c r="E66" s="21"/>
      <c r="F66" s="21"/>
      <c r="G66" s="21"/>
      <c r="H66" s="21"/>
      <c r="I66" s="14" t="s">
        <v>144</v>
      </c>
      <c r="J66" s="18">
        <f>SUM(J67:J78)</f>
        <v>0</v>
      </c>
      <c r="K66" s="18">
        <f t="shared" ref="K66:AO66" si="20">SUM(K67:K78)</f>
        <v>0</v>
      </c>
      <c r="L66" s="18">
        <f t="shared" si="20"/>
        <v>0</v>
      </c>
      <c r="M66" s="18">
        <f t="shared" si="20"/>
        <v>0</v>
      </c>
      <c r="N66" s="18">
        <f t="shared" si="20"/>
        <v>0</v>
      </c>
      <c r="O66" s="18">
        <f t="shared" si="20"/>
        <v>0</v>
      </c>
      <c r="P66" s="18">
        <f t="shared" si="20"/>
        <v>0</v>
      </c>
      <c r="Q66" s="18">
        <f t="shared" si="20"/>
        <v>0</v>
      </c>
      <c r="R66" s="18">
        <f t="shared" si="20"/>
        <v>0</v>
      </c>
      <c r="S66" s="18">
        <f t="shared" si="20"/>
        <v>0</v>
      </c>
      <c r="T66" s="18">
        <f t="shared" si="20"/>
        <v>0</v>
      </c>
      <c r="U66" s="18">
        <f t="shared" si="20"/>
        <v>0</v>
      </c>
      <c r="V66" s="18">
        <f t="shared" si="20"/>
        <v>0</v>
      </c>
      <c r="W66" s="18">
        <f t="shared" si="20"/>
        <v>0</v>
      </c>
      <c r="X66" s="18">
        <f t="shared" si="20"/>
        <v>0</v>
      </c>
      <c r="Y66" s="18">
        <f t="shared" si="20"/>
        <v>0</v>
      </c>
      <c r="Z66" s="18">
        <f t="shared" si="20"/>
        <v>0</v>
      </c>
      <c r="AA66" s="18">
        <f t="shared" si="20"/>
        <v>0</v>
      </c>
      <c r="AB66" s="18">
        <f t="shared" si="20"/>
        <v>0</v>
      </c>
      <c r="AC66" s="18">
        <f t="shared" si="20"/>
        <v>0</v>
      </c>
      <c r="AD66" s="18">
        <f t="shared" si="20"/>
        <v>0</v>
      </c>
      <c r="AE66" s="18">
        <f t="shared" si="20"/>
        <v>0</v>
      </c>
      <c r="AF66" s="18">
        <f t="shared" si="20"/>
        <v>0</v>
      </c>
      <c r="AG66" s="18">
        <f t="shared" si="20"/>
        <v>0</v>
      </c>
      <c r="AH66" s="18">
        <f t="shared" si="20"/>
        <v>1347800</v>
      </c>
      <c r="AI66" s="18">
        <f t="shared" si="20"/>
        <v>0</v>
      </c>
      <c r="AJ66" s="18">
        <f t="shared" si="20"/>
        <v>0</v>
      </c>
      <c r="AK66" s="18">
        <f t="shared" si="20"/>
        <v>0</v>
      </c>
      <c r="AL66" s="18">
        <f t="shared" si="20"/>
        <v>0</v>
      </c>
      <c r="AM66" s="18">
        <f t="shared" si="20"/>
        <v>0</v>
      </c>
      <c r="AN66" s="18">
        <f t="shared" si="20"/>
        <v>0</v>
      </c>
      <c r="AO66" s="18">
        <f t="shared" si="20"/>
        <v>0</v>
      </c>
      <c r="AP66" s="18">
        <f>SUM(AP67:AP78)</f>
        <v>0</v>
      </c>
      <c r="AQ66" s="18">
        <f>SUM(AQ67:AQ78)</f>
        <v>-1347800</v>
      </c>
      <c r="AR66" s="18">
        <f>SUM(AR67:AR78)</f>
        <v>0</v>
      </c>
      <c r="AS66" s="63">
        <f t="shared" si="16"/>
        <v>0</v>
      </c>
      <c r="AT66" s="15"/>
      <c r="AU66" s="15"/>
      <c r="AV66" s="15"/>
      <c r="AW66" s="15"/>
    </row>
    <row r="67" spans="1:49" s="8" customFormat="1" ht="18" hidden="1" customHeight="1" x14ac:dyDescent="0.25">
      <c r="A67" s="62" t="s">
        <v>51</v>
      </c>
      <c r="B67" s="21" t="s">
        <v>51</v>
      </c>
      <c r="C67" s="21" t="s">
        <v>143</v>
      </c>
      <c r="D67" s="21" t="s">
        <v>4</v>
      </c>
      <c r="E67" s="21" t="s">
        <v>4</v>
      </c>
      <c r="F67" s="21"/>
      <c r="G67" s="21"/>
      <c r="H67" s="21" t="s">
        <v>36</v>
      </c>
      <c r="I67" s="23" t="s">
        <v>53</v>
      </c>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29"/>
      <c r="AR67" s="11"/>
      <c r="AS67" s="66">
        <f t="shared" si="16"/>
        <v>0</v>
      </c>
      <c r="AT67" s="15"/>
      <c r="AU67" s="15"/>
      <c r="AV67" s="15"/>
      <c r="AW67" s="15"/>
    </row>
    <row r="68" spans="1:49" s="8" customFormat="1" ht="18" hidden="1" customHeight="1" x14ac:dyDescent="0.25">
      <c r="A68" s="62" t="s">
        <v>51</v>
      </c>
      <c r="B68" s="21" t="s">
        <v>51</v>
      </c>
      <c r="C68" s="21" t="s">
        <v>143</v>
      </c>
      <c r="D68" s="21" t="s">
        <v>4</v>
      </c>
      <c r="E68" s="21" t="s">
        <v>133</v>
      </c>
      <c r="F68" s="21"/>
      <c r="G68" s="21"/>
      <c r="H68" s="21" t="s">
        <v>36</v>
      </c>
      <c r="I68" s="23" t="s">
        <v>145</v>
      </c>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25"/>
      <c r="AR68" s="11"/>
      <c r="AS68" s="66">
        <f t="shared" si="16"/>
        <v>0</v>
      </c>
      <c r="AT68" s="15"/>
      <c r="AU68" s="15"/>
      <c r="AV68" s="15"/>
      <c r="AW68" s="15"/>
    </row>
    <row r="69" spans="1:49" s="8" customFormat="1" ht="18" hidden="1" customHeight="1" x14ac:dyDescent="0.25">
      <c r="A69" s="62" t="s">
        <v>51</v>
      </c>
      <c r="B69" s="21" t="s">
        <v>51</v>
      </c>
      <c r="C69" s="21" t="s">
        <v>143</v>
      </c>
      <c r="D69" s="21" t="s">
        <v>4</v>
      </c>
      <c r="E69" s="21" t="s">
        <v>120</v>
      </c>
      <c r="F69" s="21"/>
      <c r="G69" s="21"/>
      <c r="H69" s="21" t="s">
        <v>36</v>
      </c>
      <c r="I69" s="23" t="s">
        <v>146</v>
      </c>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64">
        <f t="shared" si="16"/>
        <v>0</v>
      </c>
      <c r="AT69" s="15"/>
      <c r="AU69" s="15"/>
      <c r="AV69" s="15"/>
      <c r="AW69" s="15"/>
    </row>
    <row r="70" spans="1:49" s="8" customFormat="1" ht="18" hidden="1" customHeight="1" x14ac:dyDescent="0.25">
      <c r="A70" s="62" t="s">
        <v>51</v>
      </c>
      <c r="B70" s="21" t="s">
        <v>51</v>
      </c>
      <c r="C70" s="21" t="s">
        <v>143</v>
      </c>
      <c r="D70" s="21" t="s">
        <v>133</v>
      </c>
      <c r="E70" s="21"/>
      <c r="F70" s="21"/>
      <c r="G70" s="21"/>
      <c r="H70" s="21" t="s">
        <v>36</v>
      </c>
      <c r="I70" s="23" t="s">
        <v>147</v>
      </c>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27"/>
      <c r="AR70" s="11"/>
      <c r="AS70" s="64">
        <f t="shared" si="16"/>
        <v>0</v>
      </c>
      <c r="AT70" s="15"/>
      <c r="AU70" s="15"/>
      <c r="AV70" s="15"/>
      <c r="AW70" s="15"/>
    </row>
    <row r="71" spans="1:49" s="8" customFormat="1" ht="18" hidden="1" customHeight="1" x14ac:dyDescent="0.25">
      <c r="A71" s="62" t="s">
        <v>51</v>
      </c>
      <c r="B71" s="21" t="s">
        <v>51</v>
      </c>
      <c r="C71" s="21" t="s">
        <v>143</v>
      </c>
      <c r="D71" s="21" t="s">
        <v>9</v>
      </c>
      <c r="E71" s="21"/>
      <c r="F71" s="21"/>
      <c r="G71" s="21"/>
      <c r="H71" s="21" t="s">
        <v>36</v>
      </c>
      <c r="I71" s="23" t="s">
        <v>229</v>
      </c>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5"/>
      <c r="AR71" s="25"/>
      <c r="AS71" s="64">
        <f>SUM(J71:AR71)</f>
        <v>0</v>
      </c>
      <c r="AT71" s="15"/>
      <c r="AU71" s="15"/>
      <c r="AV71" s="15"/>
      <c r="AW71" s="15"/>
    </row>
    <row r="72" spans="1:49" s="8" customFormat="1" ht="18" customHeight="1" x14ac:dyDescent="0.25">
      <c r="A72" s="62" t="s">
        <v>51</v>
      </c>
      <c r="B72" s="21" t="s">
        <v>51</v>
      </c>
      <c r="C72" s="21" t="s">
        <v>143</v>
      </c>
      <c r="D72" s="21" t="s">
        <v>148</v>
      </c>
      <c r="E72" s="21"/>
      <c r="F72" s="21"/>
      <c r="G72" s="21"/>
      <c r="H72" s="21" t="s">
        <v>36</v>
      </c>
      <c r="I72" s="23" t="s">
        <v>149</v>
      </c>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v>1347800</v>
      </c>
      <c r="AI72" s="27"/>
      <c r="AJ72" s="27"/>
      <c r="AK72" s="27"/>
      <c r="AL72" s="27"/>
      <c r="AM72" s="27"/>
      <c r="AN72" s="27"/>
      <c r="AO72" s="27"/>
      <c r="AP72" s="27"/>
      <c r="AQ72" s="25">
        <v>-1347800</v>
      </c>
      <c r="AR72" s="25"/>
      <c r="AS72" s="64">
        <f t="shared" si="16"/>
        <v>0</v>
      </c>
      <c r="AT72" s="15"/>
      <c r="AU72" s="15"/>
      <c r="AV72" s="15"/>
      <c r="AW72" s="15"/>
    </row>
    <row r="73" spans="1:49" s="8" customFormat="1" ht="18" hidden="1" customHeight="1" x14ac:dyDescent="0.25">
      <c r="A73" s="62" t="s">
        <v>51</v>
      </c>
      <c r="B73" s="21" t="s">
        <v>51</v>
      </c>
      <c r="C73" s="21" t="s">
        <v>143</v>
      </c>
      <c r="D73" s="21" t="s">
        <v>150</v>
      </c>
      <c r="E73" s="21"/>
      <c r="F73" s="21"/>
      <c r="G73" s="21"/>
      <c r="H73" s="21" t="s">
        <v>36</v>
      </c>
      <c r="I73" s="23" t="s">
        <v>151</v>
      </c>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5"/>
      <c r="AR73" s="25"/>
      <c r="AS73" s="64">
        <f t="shared" si="16"/>
        <v>0</v>
      </c>
      <c r="AT73" s="15"/>
      <c r="AU73" s="15"/>
      <c r="AV73" s="15"/>
      <c r="AW73" s="15"/>
    </row>
    <row r="74" spans="1:49" s="8" customFormat="1" ht="23.25" hidden="1" customHeight="1" x14ac:dyDescent="0.25">
      <c r="A74" s="62" t="s">
        <v>51</v>
      </c>
      <c r="B74" s="21" t="s">
        <v>51</v>
      </c>
      <c r="C74" s="21" t="s">
        <v>143</v>
      </c>
      <c r="D74" s="21" t="s">
        <v>152</v>
      </c>
      <c r="E74" s="21" t="s">
        <v>4</v>
      </c>
      <c r="F74" s="21"/>
      <c r="G74" s="21"/>
      <c r="H74" s="21" t="s">
        <v>36</v>
      </c>
      <c r="I74" s="23" t="s">
        <v>234</v>
      </c>
      <c r="J74" s="11"/>
      <c r="K74" s="11"/>
      <c r="L74" s="11"/>
      <c r="M74" s="11"/>
      <c r="N74" s="11"/>
      <c r="O74" s="11"/>
      <c r="P74" s="11"/>
      <c r="Q74" s="11"/>
      <c r="R74" s="11"/>
      <c r="S74" s="11"/>
      <c r="T74" s="11"/>
      <c r="U74" s="11"/>
      <c r="V74" s="11"/>
      <c r="W74" s="11"/>
      <c r="X74" s="11"/>
      <c r="Y74" s="11"/>
      <c r="Z74" s="11"/>
      <c r="AA74" s="11"/>
      <c r="AB74" s="11"/>
      <c r="AC74" s="11"/>
      <c r="AD74" s="11"/>
      <c r="AE74" s="17"/>
      <c r="AF74" s="17"/>
      <c r="AG74" s="11"/>
      <c r="AH74" s="11"/>
      <c r="AI74" s="11"/>
      <c r="AJ74" s="11"/>
      <c r="AK74" s="11"/>
      <c r="AL74" s="11"/>
      <c r="AM74" s="11"/>
      <c r="AN74" s="11"/>
      <c r="AO74" s="11"/>
      <c r="AP74" s="11"/>
      <c r="AQ74" s="25"/>
      <c r="AR74" s="25"/>
      <c r="AS74" s="64">
        <f t="shared" si="16"/>
        <v>0</v>
      </c>
      <c r="AT74" s="15"/>
      <c r="AU74" s="15"/>
      <c r="AV74" s="15"/>
      <c r="AW74" s="15"/>
    </row>
    <row r="75" spans="1:49" s="8" customFormat="1" ht="23.25" hidden="1" customHeight="1" x14ac:dyDescent="0.25">
      <c r="A75" s="62" t="s">
        <v>51</v>
      </c>
      <c r="B75" s="21" t="s">
        <v>51</v>
      </c>
      <c r="C75" s="21" t="s">
        <v>143</v>
      </c>
      <c r="D75" s="21" t="s">
        <v>153</v>
      </c>
      <c r="E75" s="21"/>
      <c r="F75" s="21"/>
      <c r="G75" s="21"/>
      <c r="H75" s="21" t="s">
        <v>36</v>
      </c>
      <c r="I75" s="23" t="s">
        <v>235</v>
      </c>
      <c r="J75" s="11"/>
      <c r="K75" s="11"/>
      <c r="L75" s="11"/>
      <c r="M75" s="11"/>
      <c r="N75" s="11"/>
      <c r="O75" s="11"/>
      <c r="P75" s="11"/>
      <c r="Q75" s="11"/>
      <c r="R75" s="11"/>
      <c r="S75" s="11"/>
      <c r="T75" s="11"/>
      <c r="U75" s="11"/>
      <c r="V75" s="11"/>
      <c r="W75" s="11"/>
      <c r="X75" s="11"/>
      <c r="Y75" s="11"/>
      <c r="Z75" s="11"/>
      <c r="AA75" s="11"/>
      <c r="AB75" s="11"/>
      <c r="AC75" s="11"/>
      <c r="AD75" s="11"/>
      <c r="AE75" s="17"/>
      <c r="AF75" s="17"/>
      <c r="AG75" s="11"/>
      <c r="AH75" s="11"/>
      <c r="AI75" s="11"/>
      <c r="AJ75" s="11"/>
      <c r="AK75" s="11"/>
      <c r="AL75" s="11"/>
      <c r="AM75" s="11"/>
      <c r="AN75" s="11"/>
      <c r="AO75" s="11"/>
      <c r="AP75" s="11"/>
      <c r="AQ75" s="25"/>
      <c r="AR75" s="25"/>
      <c r="AS75" s="64">
        <f>SUM(J75:AR75)</f>
        <v>0</v>
      </c>
      <c r="AT75" s="15"/>
      <c r="AU75" s="15"/>
      <c r="AV75" s="15"/>
      <c r="AW75" s="15"/>
    </row>
    <row r="76" spans="1:49" s="8" customFormat="1" ht="23.25" hidden="1" customHeight="1" x14ac:dyDescent="0.25">
      <c r="A76" s="62" t="s">
        <v>51</v>
      </c>
      <c r="B76" s="21" t="s">
        <v>51</v>
      </c>
      <c r="C76" s="21" t="s">
        <v>143</v>
      </c>
      <c r="D76" s="21" t="s">
        <v>21</v>
      </c>
      <c r="E76" s="21"/>
      <c r="F76" s="21"/>
      <c r="G76" s="21"/>
      <c r="H76" s="21" t="s">
        <v>36</v>
      </c>
      <c r="I76" s="23" t="s">
        <v>236</v>
      </c>
      <c r="J76" s="11"/>
      <c r="K76" s="11"/>
      <c r="L76" s="11"/>
      <c r="M76" s="11"/>
      <c r="N76" s="11"/>
      <c r="O76" s="11"/>
      <c r="P76" s="11"/>
      <c r="Q76" s="11"/>
      <c r="R76" s="11"/>
      <c r="S76" s="11"/>
      <c r="T76" s="11"/>
      <c r="U76" s="11"/>
      <c r="V76" s="11"/>
      <c r="W76" s="11"/>
      <c r="X76" s="11"/>
      <c r="Y76" s="11"/>
      <c r="Z76" s="11"/>
      <c r="AA76" s="11"/>
      <c r="AB76" s="11"/>
      <c r="AC76" s="11"/>
      <c r="AD76" s="11"/>
      <c r="AE76" s="17"/>
      <c r="AF76" s="17"/>
      <c r="AG76" s="11"/>
      <c r="AH76" s="11"/>
      <c r="AI76" s="11"/>
      <c r="AJ76" s="11"/>
      <c r="AK76" s="11"/>
      <c r="AL76" s="11"/>
      <c r="AM76" s="11"/>
      <c r="AN76" s="11"/>
      <c r="AO76" s="11"/>
      <c r="AP76" s="11"/>
      <c r="AQ76" s="25"/>
      <c r="AR76" s="25"/>
      <c r="AS76" s="64">
        <f>SUM(J76:AR76)</f>
        <v>0</v>
      </c>
      <c r="AT76" s="15"/>
      <c r="AU76" s="15"/>
      <c r="AV76" s="15"/>
      <c r="AW76" s="15"/>
    </row>
    <row r="77" spans="1:49" s="8" customFormat="1" ht="23.25" hidden="1" customHeight="1" x14ac:dyDescent="0.25">
      <c r="A77" s="62" t="s">
        <v>51</v>
      </c>
      <c r="B77" s="21" t="s">
        <v>51</v>
      </c>
      <c r="C77" s="21" t="s">
        <v>143</v>
      </c>
      <c r="D77" s="21" t="s">
        <v>154</v>
      </c>
      <c r="E77" s="21"/>
      <c r="F77" s="21"/>
      <c r="G77" s="21"/>
      <c r="H77" s="21" t="s">
        <v>36</v>
      </c>
      <c r="I77" s="23" t="s">
        <v>237</v>
      </c>
      <c r="J77" s="11"/>
      <c r="K77" s="11"/>
      <c r="L77" s="11"/>
      <c r="M77" s="11"/>
      <c r="N77" s="11"/>
      <c r="O77" s="11"/>
      <c r="P77" s="11"/>
      <c r="Q77" s="11"/>
      <c r="R77" s="11"/>
      <c r="S77" s="11"/>
      <c r="T77" s="11"/>
      <c r="U77" s="11"/>
      <c r="V77" s="11"/>
      <c r="W77" s="11"/>
      <c r="X77" s="11"/>
      <c r="Y77" s="11"/>
      <c r="Z77" s="11"/>
      <c r="AA77" s="11"/>
      <c r="AB77" s="11"/>
      <c r="AC77" s="11"/>
      <c r="AD77" s="11"/>
      <c r="AE77" s="17"/>
      <c r="AF77" s="17"/>
      <c r="AG77" s="11"/>
      <c r="AH77" s="11"/>
      <c r="AI77" s="11"/>
      <c r="AJ77" s="11"/>
      <c r="AK77" s="11"/>
      <c r="AL77" s="11"/>
      <c r="AM77" s="11"/>
      <c r="AN77" s="11"/>
      <c r="AO77" s="11"/>
      <c r="AP77" s="11"/>
      <c r="AQ77" s="25"/>
      <c r="AR77" s="25"/>
      <c r="AS77" s="64">
        <f>SUM(J77:AR77)</f>
        <v>0</v>
      </c>
      <c r="AT77" s="15"/>
      <c r="AU77" s="15"/>
      <c r="AV77" s="15"/>
      <c r="AW77" s="15"/>
    </row>
    <row r="78" spans="1:49" s="8" customFormat="1" ht="23.25" hidden="1" customHeight="1" x14ac:dyDescent="0.25">
      <c r="A78" s="62" t="s">
        <v>51</v>
      </c>
      <c r="B78" s="21" t="s">
        <v>51</v>
      </c>
      <c r="C78" s="21" t="s">
        <v>143</v>
      </c>
      <c r="D78" s="21" t="s">
        <v>155</v>
      </c>
      <c r="E78" s="21"/>
      <c r="F78" s="21"/>
      <c r="G78" s="21"/>
      <c r="H78" s="21" t="s">
        <v>36</v>
      </c>
      <c r="I78" s="23" t="s">
        <v>238</v>
      </c>
      <c r="J78" s="11"/>
      <c r="K78" s="11"/>
      <c r="L78" s="11"/>
      <c r="M78" s="11"/>
      <c r="N78" s="11"/>
      <c r="O78" s="11"/>
      <c r="P78" s="11"/>
      <c r="Q78" s="11"/>
      <c r="R78" s="11"/>
      <c r="S78" s="11"/>
      <c r="T78" s="11"/>
      <c r="U78" s="11"/>
      <c r="V78" s="11"/>
      <c r="W78" s="11"/>
      <c r="X78" s="11"/>
      <c r="Y78" s="11"/>
      <c r="Z78" s="11"/>
      <c r="AA78" s="11"/>
      <c r="AB78" s="11"/>
      <c r="AC78" s="11"/>
      <c r="AD78" s="11"/>
      <c r="AE78" s="17"/>
      <c r="AF78" s="17"/>
      <c r="AG78" s="11"/>
      <c r="AH78" s="11"/>
      <c r="AI78" s="11"/>
      <c r="AJ78" s="11"/>
      <c r="AK78" s="11"/>
      <c r="AL78" s="11"/>
      <c r="AM78" s="11"/>
      <c r="AN78" s="11"/>
      <c r="AO78" s="11"/>
      <c r="AP78" s="11"/>
      <c r="AQ78" s="25"/>
      <c r="AR78" s="25"/>
      <c r="AS78" s="64">
        <f>SUM(J78:AR78)</f>
        <v>0</v>
      </c>
      <c r="AT78" s="15"/>
      <c r="AU78" s="15"/>
      <c r="AV78" s="15"/>
      <c r="AW78" s="15"/>
    </row>
    <row r="79" spans="1:49" s="8" customFormat="1" ht="19.5" hidden="1" customHeight="1" x14ac:dyDescent="0.25">
      <c r="A79" s="62" t="s">
        <v>51</v>
      </c>
      <c r="B79" s="21" t="s">
        <v>51</v>
      </c>
      <c r="C79" s="21" t="s">
        <v>156</v>
      </c>
      <c r="D79" s="21"/>
      <c r="E79" s="21"/>
      <c r="F79" s="21"/>
      <c r="G79" s="21"/>
      <c r="H79" s="21"/>
      <c r="I79" s="14" t="s">
        <v>239</v>
      </c>
      <c r="J79" s="18">
        <f>+J80</f>
        <v>0</v>
      </c>
      <c r="K79" s="18">
        <f t="shared" ref="K79:AO79" si="21">+K80</f>
        <v>0</v>
      </c>
      <c r="L79" s="18">
        <f t="shared" si="21"/>
        <v>0</v>
      </c>
      <c r="M79" s="18">
        <f t="shared" si="21"/>
        <v>0</v>
      </c>
      <c r="N79" s="18">
        <f t="shared" si="21"/>
        <v>0</v>
      </c>
      <c r="O79" s="18">
        <f t="shared" si="21"/>
        <v>0</v>
      </c>
      <c r="P79" s="18">
        <f t="shared" si="21"/>
        <v>0</v>
      </c>
      <c r="Q79" s="18">
        <f t="shared" si="21"/>
        <v>0</v>
      </c>
      <c r="R79" s="18">
        <f t="shared" si="21"/>
        <v>0</v>
      </c>
      <c r="S79" s="18">
        <f t="shared" si="21"/>
        <v>0</v>
      </c>
      <c r="T79" s="18">
        <f t="shared" si="21"/>
        <v>0</v>
      </c>
      <c r="U79" s="18">
        <f t="shared" si="21"/>
        <v>0</v>
      </c>
      <c r="V79" s="18">
        <f t="shared" si="21"/>
        <v>0</v>
      </c>
      <c r="W79" s="18">
        <f t="shared" si="21"/>
        <v>0</v>
      </c>
      <c r="X79" s="18">
        <f t="shared" si="21"/>
        <v>0</v>
      </c>
      <c r="Y79" s="18">
        <f t="shared" si="21"/>
        <v>0</v>
      </c>
      <c r="Z79" s="18">
        <f t="shared" si="21"/>
        <v>0</v>
      </c>
      <c r="AA79" s="18">
        <f t="shared" si="21"/>
        <v>0</v>
      </c>
      <c r="AB79" s="18">
        <f t="shared" si="21"/>
        <v>0</v>
      </c>
      <c r="AC79" s="18">
        <f t="shared" si="21"/>
        <v>0</v>
      </c>
      <c r="AD79" s="18">
        <f t="shared" si="21"/>
        <v>0</v>
      </c>
      <c r="AE79" s="18">
        <f t="shared" si="21"/>
        <v>0</v>
      </c>
      <c r="AF79" s="18">
        <f t="shared" si="21"/>
        <v>0</v>
      </c>
      <c r="AG79" s="18">
        <f t="shared" si="21"/>
        <v>0</v>
      </c>
      <c r="AH79" s="18">
        <f t="shared" si="21"/>
        <v>0</v>
      </c>
      <c r="AI79" s="18">
        <f t="shared" si="21"/>
        <v>0</v>
      </c>
      <c r="AJ79" s="18">
        <f t="shared" si="21"/>
        <v>0</v>
      </c>
      <c r="AK79" s="18">
        <f t="shared" si="21"/>
        <v>0</v>
      </c>
      <c r="AL79" s="18">
        <f t="shared" si="21"/>
        <v>0</v>
      </c>
      <c r="AM79" s="18">
        <f t="shared" si="21"/>
        <v>0</v>
      </c>
      <c r="AN79" s="18">
        <f t="shared" si="21"/>
        <v>0</v>
      </c>
      <c r="AO79" s="18">
        <f t="shared" si="21"/>
        <v>0</v>
      </c>
      <c r="AP79" s="18">
        <f>+AP80</f>
        <v>0</v>
      </c>
      <c r="AQ79" s="18">
        <f>+AQ80</f>
        <v>0</v>
      </c>
      <c r="AR79" s="18">
        <f>+AR80</f>
        <v>0</v>
      </c>
      <c r="AS79" s="63">
        <f>+AS80</f>
        <v>0</v>
      </c>
      <c r="AT79" s="15"/>
      <c r="AU79" s="15"/>
      <c r="AV79" s="15"/>
      <c r="AW79" s="15"/>
    </row>
    <row r="80" spans="1:49" s="8" customFormat="1" ht="25.5" hidden="1" customHeight="1" x14ac:dyDescent="0.25">
      <c r="A80" s="62" t="s">
        <v>51</v>
      </c>
      <c r="B80" s="21" t="s">
        <v>51</v>
      </c>
      <c r="C80" s="21" t="s">
        <v>156</v>
      </c>
      <c r="D80" s="21" t="s">
        <v>4</v>
      </c>
      <c r="E80" s="21"/>
      <c r="F80" s="21"/>
      <c r="G80" s="21"/>
      <c r="H80" s="21" t="s">
        <v>36</v>
      </c>
      <c r="I80" s="31" t="s">
        <v>240</v>
      </c>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26"/>
      <c r="AS80" s="60">
        <f>SUM(J80:AR80)</f>
        <v>0</v>
      </c>
      <c r="AT80" s="15"/>
      <c r="AU80" s="15"/>
      <c r="AV80" s="15"/>
      <c r="AW80" s="15"/>
    </row>
    <row r="81" spans="1:49" s="8" customFormat="1" ht="6.95" hidden="1" customHeight="1" x14ac:dyDescent="0.25">
      <c r="A81" s="62"/>
      <c r="B81" s="21"/>
      <c r="C81" s="21"/>
      <c r="D81" s="21"/>
      <c r="E81" s="21"/>
      <c r="F81" s="21"/>
      <c r="G81" s="21"/>
      <c r="H81" s="21"/>
      <c r="I81" s="14"/>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60"/>
      <c r="AT81" s="15"/>
      <c r="AU81" s="15"/>
      <c r="AV81" s="15"/>
      <c r="AW81" s="15"/>
    </row>
    <row r="82" spans="1:49" s="8" customFormat="1" ht="12" hidden="1" customHeight="1" x14ac:dyDescent="0.25">
      <c r="A82" s="62" t="s">
        <v>51</v>
      </c>
      <c r="B82" s="21" t="s">
        <v>44</v>
      </c>
      <c r="C82" s="21"/>
      <c r="D82" s="21"/>
      <c r="E82" s="21"/>
      <c r="F82" s="21"/>
      <c r="G82" s="21"/>
      <c r="H82" s="21"/>
      <c r="I82" s="33" t="s">
        <v>241</v>
      </c>
      <c r="J82" s="18">
        <f>J83</f>
        <v>0</v>
      </c>
      <c r="K82" s="18">
        <f t="shared" ref="K82:AR83" si="22">K83</f>
        <v>0</v>
      </c>
      <c r="L82" s="18">
        <f t="shared" si="22"/>
        <v>0</v>
      </c>
      <c r="M82" s="18">
        <f t="shared" si="22"/>
        <v>0</v>
      </c>
      <c r="N82" s="18">
        <f t="shared" si="22"/>
        <v>0</v>
      </c>
      <c r="O82" s="18">
        <f t="shared" si="22"/>
        <v>0</v>
      </c>
      <c r="P82" s="18">
        <f t="shared" si="22"/>
        <v>0</v>
      </c>
      <c r="Q82" s="18">
        <f t="shared" si="22"/>
        <v>0</v>
      </c>
      <c r="R82" s="18">
        <f t="shared" si="22"/>
        <v>0</v>
      </c>
      <c r="S82" s="18">
        <f t="shared" si="22"/>
        <v>0</v>
      </c>
      <c r="T82" s="18">
        <f t="shared" si="22"/>
        <v>0</v>
      </c>
      <c r="U82" s="18">
        <f t="shared" si="22"/>
        <v>0</v>
      </c>
      <c r="V82" s="18">
        <f t="shared" si="22"/>
        <v>0</v>
      </c>
      <c r="W82" s="18">
        <f t="shared" si="22"/>
        <v>0</v>
      </c>
      <c r="X82" s="18">
        <f t="shared" si="22"/>
        <v>0</v>
      </c>
      <c r="Y82" s="18">
        <f t="shared" si="22"/>
        <v>0</v>
      </c>
      <c r="Z82" s="18">
        <f t="shared" si="22"/>
        <v>0</v>
      </c>
      <c r="AA82" s="18">
        <f t="shared" si="22"/>
        <v>0</v>
      </c>
      <c r="AB82" s="18">
        <f t="shared" si="22"/>
        <v>0</v>
      </c>
      <c r="AC82" s="18">
        <f t="shared" si="22"/>
        <v>0</v>
      </c>
      <c r="AD82" s="18">
        <f t="shared" si="22"/>
        <v>0</v>
      </c>
      <c r="AE82" s="18">
        <f t="shared" si="22"/>
        <v>0</v>
      </c>
      <c r="AF82" s="18">
        <f t="shared" si="22"/>
        <v>0</v>
      </c>
      <c r="AG82" s="18">
        <f t="shared" si="22"/>
        <v>0</v>
      </c>
      <c r="AH82" s="18">
        <f t="shared" si="22"/>
        <v>0</v>
      </c>
      <c r="AI82" s="18">
        <f t="shared" si="22"/>
        <v>0</v>
      </c>
      <c r="AJ82" s="18">
        <f t="shared" si="22"/>
        <v>0</v>
      </c>
      <c r="AK82" s="18">
        <f t="shared" si="22"/>
        <v>0</v>
      </c>
      <c r="AL82" s="18">
        <f t="shared" si="22"/>
        <v>0</v>
      </c>
      <c r="AM82" s="18">
        <f t="shared" si="22"/>
        <v>0</v>
      </c>
      <c r="AN82" s="18">
        <f t="shared" si="22"/>
        <v>0</v>
      </c>
      <c r="AO82" s="18">
        <f t="shared" si="22"/>
        <v>0</v>
      </c>
      <c r="AP82" s="18">
        <f t="shared" si="22"/>
        <v>0</v>
      </c>
      <c r="AQ82" s="18">
        <f t="shared" si="22"/>
        <v>0</v>
      </c>
      <c r="AR82" s="18">
        <f t="shared" si="22"/>
        <v>0</v>
      </c>
      <c r="AS82" s="63">
        <f>SUM(J82:AR82)</f>
        <v>0</v>
      </c>
      <c r="AT82" s="15"/>
      <c r="AU82" s="15"/>
      <c r="AV82" s="15"/>
      <c r="AW82" s="15"/>
    </row>
    <row r="83" spans="1:49" s="8" customFormat="1" ht="12" hidden="1" customHeight="1" x14ac:dyDescent="0.25">
      <c r="A83" s="62" t="s">
        <v>51</v>
      </c>
      <c r="B83" s="21" t="s">
        <v>44</v>
      </c>
      <c r="C83" s="21" t="s">
        <v>143</v>
      </c>
      <c r="D83" s="21"/>
      <c r="E83" s="21"/>
      <c r="F83" s="21"/>
      <c r="G83" s="21"/>
      <c r="H83" s="21"/>
      <c r="I83" s="33" t="s">
        <v>144</v>
      </c>
      <c r="J83" s="18">
        <f t="shared" ref="J83:AO83" si="23">J84</f>
        <v>0</v>
      </c>
      <c r="K83" s="18">
        <f t="shared" si="23"/>
        <v>0</v>
      </c>
      <c r="L83" s="18">
        <f t="shared" si="23"/>
        <v>0</v>
      </c>
      <c r="M83" s="18">
        <f t="shared" si="23"/>
        <v>0</v>
      </c>
      <c r="N83" s="18">
        <f t="shared" si="23"/>
        <v>0</v>
      </c>
      <c r="O83" s="18">
        <f t="shared" si="23"/>
        <v>0</v>
      </c>
      <c r="P83" s="18">
        <f t="shared" si="23"/>
        <v>0</v>
      </c>
      <c r="Q83" s="18">
        <f t="shared" si="23"/>
        <v>0</v>
      </c>
      <c r="R83" s="18">
        <f t="shared" si="23"/>
        <v>0</v>
      </c>
      <c r="S83" s="18">
        <f t="shared" si="23"/>
        <v>0</v>
      </c>
      <c r="T83" s="18">
        <f t="shared" si="23"/>
        <v>0</v>
      </c>
      <c r="U83" s="18">
        <f t="shared" si="23"/>
        <v>0</v>
      </c>
      <c r="V83" s="18">
        <f t="shared" si="23"/>
        <v>0</v>
      </c>
      <c r="W83" s="18">
        <f t="shared" si="23"/>
        <v>0</v>
      </c>
      <c r="X83" s="18">
        <f t="shared" si="23"/>
        <v>0</v>
      </c>
      <c r="Y83" s="18">
        <f t="shared" si="23"/>
        <v>0</v>
      </c>
      <c r="Z83" s="18">
        <f t="shared" si="23"/>
        <v>0</v>
      </c>
      <c r="AA83" s="18">
        <f t="shared" si="23"/>
        <v>0</v>
      </c>
      <c r="AB83" s="18">
        <f t="shared" si="23"/>
        <v>0</v>
      </c>
      <c r="AC83" s="18">
        <f t="shared" si="23"/>
        <v>0</v>
      </c>
      <c r="AD83" s="18">
        <f t="shared" si="23"/>
        <v>0</v>
      </c>
      <c r="AE83" s="18">
        <f t="shared" si="23"/>
        <v>0</v>
      </c>
      <c r="AF83" s="18">
        <f t="shared" si="23"/>
        <v>0</v>
      </c>
      <c r="AG83" s="18">
        <f t="shared" si="23"/>
        <v>0</v>
      </c>
      <c r="AH83" s="18">
        <f t="shared" si="23"/>
        <v>0</v>
      </c>
      <c r="AI83" s="18">
        <f t="shared" si="23"/>
        <v>0</v>
      </c>
      <c r="AJ83" s="18">
        <f t="shared" si="23"/>
        <v>0</v>
      </c>
      <c r="AK83" s="18">
        <f t="shared" si="23"/>
        <v>0</v>
      </c>
      <c r="AL83" s="18">
        <f t="shared" si="23"/>
        <v>0</v>
      </c>
      <c r="AM83" s="18">
        <f t="shared" si="23"/>
        <v>0</v>
      </c>
      <c r="AN83" s="18">
        <f t="shared" si="23"/>
        <v>0</v>
      </c>
      <c r="AO83" s="18">
        <f t="shared" si="23"/>
        <v>0</v>
      </c>
      <c r="AP83" s="18">
        <f t="shared" si="22"/>
        <v>0</v>
      </c>
      <c r="AQ83" s="18">
        <f t="shared" si="22"/>
        <v>0</v>
      </c>
      <c r="AR83" s="18">
        <f t="shared" si="22"/>
        <v>0</v>
      </c>
      <c r="AS83" s="63">
        <f>SUM(J83:AR83)</f>
        <v>0</v>
      </c>
      <c r="AT83" s="15"/>
      <c r="AU83" s="15"/>
      <c r="AV83" s="15"/>
      <c r="AW83" s="15"/>
    </row>
    <row r="84" spans="1:49" s="8" customFormat="1" ht="12" hidden="1" customHeight="1" x14ac:dyDescent="0.25">
      <c r="A84" s="62" t="s">
        <v>51</v>
      </c>
      <c r="B84" s="21" t="s">
        <v>44</v>
      </c>
      <c r="C84" s="21" t="s">
        <v>143</v>
      </c>
      <c r="D84" s="21" t="s">
        <v>231</v>
      </c>
      <c r="E84" s="21"/>
      <c r="F84" s="21"/>
      <c r="G84" s="21"/>
      <c r="H84" s="21"/>
      <c r="I84" s="33" t="s">
        <v>242</v>
      </c>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25"/>
      <c r="AR84" s="18">
        <f>+AR88+AR100+AR116+AR119</f>
        <v>0</v>
      </c>
      <c r="AS84" s="66">
        <f>SUM(J84:AR84)</f>
        <v>0</v>
      </c>
      <c r="AT84" s="15"/>
      <c r="AU84" s="15"/>
      <c r="AV84" s="15"/>
      <c r="AW84" s="15"/>
    </row>
    <row r="85" spans="1:49" s="8" customFormat="1" ht="6.95" hidden="1" customHeight="1" x14ac:dyDescent="0.25">
      <c r="A85" s="62"/>
      <c r="B85" s="21"/>
      <c r="C85" s="21"/>
      <c r="D85" s="21"/>
      <c r="E85" s="21"/>
      <c r="F85" s="21"/>
      <c r="G85" s="21"/>
      <c r="H85" s="21"/>
      <c r="I85" s="14"/>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60"/>
      <c r="AT85" s="15"/>
      <c r="AU85" s="15"/>
      <c r="AV85" s="15"/>
      <c r="AW85" s="15"/>
    </row>
    <row r="86" spans="1:49" s="8" customFormat="1" ht="18" hidden="1" customHeight="1" x14ac:dyDescent="0.25">
      <c r="A86" s="62" t="s">
        <v>44</v>
      </c>
      <c r="B86" s="21"/>
      <c r="C86" s="21"/>
      <c r="D86" s="21"/>
      <c r="E86" s="21"/>
      <c r="F86" s="21"/>
      <c r="G86" s="21"/>
      <c r="H86" s="21"/>
      <c r="I86" s="14" t="s">
        <v>39</v>
      </c>
      <c r="J86" s="18">
        <f t="shared" ref="J86:AR86" si="24">+J87</f>
        <v>0</v>
      </c>
      <c r="K86" s="18">
        <f t="shared" si="24"/>
        <v>0</v>
      </c>
      <c r="L86" s="18">
        <f t="shared" si="24"/>
        <v>0</v>
      </c>
      <c r="M86" s="18">
        <f t="shared" si="24"/>
        <v>0</v>
      </c>
      <c r="N86" s="18">
        <f t="shared" si="24"/>
        <v>0</v>
      </c>
      <c r="O86" s="18">
        <f t="shared" si="24"/>
        <v>0</v>
      </c>
      <c r="P86" s="18">
        <f t="shared" si="24"/>
        <v>0</v>
      </c>
      <c r="Q86" s="18">
        <f t="shared" si="24"/>
        <v>0</v>
      </c>
      <c r="R86" s="18">
        <f t="shared" si="24"/>
        <v>0</v>
      </c>
      <c r="S86" s="18">
        <f t="shared" si="24"/>
        <v>0</v>
      </c>
      <c r="T86" s="18">
        <f t="shared" si="24"/>
        <v>0</v>
      </c>
      <c r="U86" s="18">
        <f t="shared" si="24"/>
        <v>0</v>
      </c>
      <c r="V86" s="18">
        <f t="shared" si="24"/>
        <v>0</v>
      </c>
      <c r="W86" s="18">
        <f t="shared" si="24"/>
        <v>0</v>
      </c>
      <c r="X86" s="18">
        <f t="shared" si="24"/>
        <v>0</v>
      </c>
      <c r="Y86" s="18">
        <f t="shared" si="24"/>
        <v>0</v>
      </c>
      <c r="Z86" s="18">
        <f t="shared" si="24"/>
        <v>0</v>
      </c>
      <c r="AA86" s="18">
        <f t="shared" si="24"/>
        <v>0</v>
      </c>
      <c r="AB86" s="18">
        <f t="shared" si="24"/>
        <v>0</v>
      </c>
      <c r="AC86" s="18">
        <f t="shared" si="24"/>
        <v>0</v>
      </c>
      <c r="AD86" s="18">
        <f t="shared" si="24"/>
        <v>0</v>
      </c>
      <c r="AE86" s="18">
        <f t="shared" si="24"/>
        <v>0</v>
      </c>
      <c r="AF86" s="18">
        <f t="shared" si="24"/>
        <v>0</v>
      </c>
      <c r="AG86" s="18">
        <f t="shared" si="24"/>
        <v>0</v>
      </c>
      <c r="AH86" s="18">
        <f t="shared" si="24"/>
        <v>0</v>
      </c>
      <c r="AI86" s="18">
        <f t="shared" si="24"/>
        <v>0</v>
      </c>
      <c r="AJ86" s="18">
        <f t="shared" si="24"/>
        <v>0</v>
      </c>
      <c r="AK86" s="18">
        <f t="shared" si="24"/>
        <v>0</v>
      </c>
      <c r="AL86" s="18">
        <f t="shared" si="24"/>
        <v>0</v>
      </c>
      <c r="AM86" s="18">
        <f t="shared" si="24"/>
        <v>0</v>
      </c>
      <c r="AN86" s="18">
        <f>+AN87</f>
        <v>0</v>
      </c>
      <c r="AO86" s="18">
        <f t="shared" si="24"/>
        <v>0</v>
      </c>
      <c r="AP86" s="18">
        <f t="shared" si="24"/>
        <v>0</v>
      </c>
      <c r="AQ86" s="18">
        <f t="shared" si="24"/>
        <v>0</v>
      </c>
      <c r="AR86" s="18">
        <f t="shared" si="24"/>
        <v>0</v>
      </c>
      <c r="AS86" s="63">
        <f>SUM(J86:AR86)</f>
        <v>0</v>
      </c>
      <c r="AT86" s="15"/>
      <c r="AU86" s="15"/>
      <c r="AV86" s="15"/>
      <c r="AW86" s="15"/>
    </row>
    <row r="87" spans="1:49" s="8" customFormat="1" ht="18" hidden="1" customHeight="1" x14ac:dyDescent="0.25">
      <c r="A87" s="62" t="s">
        <v>44</v>
      </c>
      <c r="B87" s="21" t="s">
        <v>44</v>
      </c>
      <c r="C87" s="21"/>
      <c r="D87" s="21"/>
      <c r="E87" s="21"/>
      <c r="F87" s="21"/>
      <c r="G87" s="21"/>
      <c r="H87" s="21"/>
      <c r="I87" s="14" t="s">
        <v>157</v>
      </c>
      <c r="J87" s="18">
        <f t="shared" ref="J87:AO87" si="25">+J88+J98+J124</f>
        <v>0</v>
      </c>
      <c r="K87" s="18">
        <f t="shared" si="25"/>
        <v>0</v>
      </c>
      <c r="L87" s="18">
        <f t="shared" si="25"/>
        <v>0</v>
      </c>
      <c r="M87" s="18">
        <f t="shared" si="25"/>
        <v>0</v>
      </c>
      <c r="N87" s="18">
        <f t="shared" si="25"/>
        <v>0</v>
      </c>
      <c r="O87" s="18">
        <f t="shared" si="25"/>
        <v>0</v>
      </c>
      <c r="P87" s="18">
        <f t="shared" si="25"/>
        <v>0</v>
      </c>
      <c r="Q87" s="18">
        <f t="shared" si="25"/>
        <v>0</v>
      </c>
      <c r="R87" s="18">
        <f t="shared" si="25"/>
        <v>0</v>
      </c>
      <c r="S87" s="18">
        <f t="shared" si="25"/>
        <v>0</v>
      </c>
      <c r="T87" s="18">
        <f t="shared" si="25"/>
        <v>0</v>
      </c>
      <c r="U87" s="18">
        <f t="shared" si="25"/>
        <v>0</v>
      </c>
      <c r="V87" s="18">
        <f t="shared" si="25"/>
        <v>0</v>
      </c>
      <c r="W87" s="18">
        <f t="shared" si="25"/>
        <v>0</v>
      </c>
      <c r="X87" s="18">
        <f t="shared" si="25"/>
        <v>0</v>
      </c>
      <c r="Y87" s="18">
        <f t="shared" si="25"/>
        <v>0</v>
      </c>
      <c r="Z87" s="18">
        <f t="shared" si="25"/>
        <v>0</v>
      </c>
      <c r="AA87" s="18">
        <f t="shared" si="25"/>
        <v>0</v>
      </c>
      <c r="AB87" s="18">
        <f t="shared" si="25"/>
        <v>0</v>
      </c>
      <c r="AC87" s="18">
        <f t="shared" si="25"/>
        <v>0</v>
      </c>
      <c r="AD87" s="18">
        <f t="shared" si="25"/>
        <v>0</v>
      </c>
      <c r="AE87" s="18">
        <f t="shared" si="25"/>
        <v>0</v>
      </c>
      <c r="AF87" s="18">
        <f t="shared" si="25"/>
        <v>0</v>
      </c>
      <c r="AG87" s="18">
        <f t="shared" si="25"/>
        <v>0</v>
      </c>
      <c r="AH87" s="18">
        <f t="shared" si="25"/>
        <v>0</v>
      </c>
      <c r="AI87" s="18">
        <f t="shared" si="25"/>
        <v>0</v>
      </c>
      <c r="AJ87" s="18">
        <f t="shared" si="25"/>
        <v>0</v>
      </c>
      <c r="AK87" s="18">
        <f t="shared" si="25"/>
        <v>0</v>
      </c>
      <c r="AL87" s="18">
        <f>+AL88+AL98+AL124</f>
        <v>0</v>
      </c>
      <c r="AM87" s="18">
        <f t="shared" si="25"/>
        <v>0</v>
      </c>
      <c r="AN87" s="18">
        <f>+AN88+AN98+AN124</f>
        <v>0</v>
      </c>
      <c r="AO87" s="18">
        <f t="shared" si="25"/>
        <v>0</v>
      </c>
      <c r="AP87" s="18">
        <f>+AP88+AP98+AP124</f>
        <v>0</v>
      </c>
      <c r="AQ87" s="18">
        <f>+AQ88+AQ98+AQ124</f>
        <v>0</v>
      </c>
      <c r="AR87" s="18">
        <f>+AR88+AR98+AR124</f>
        <v>0</v>
      </c>
      <c r="AS87" s="63">
        <f>SUM(J87:AR87)</f>
        <v>0</v>
      </c>
      <c r="AT87" s="15"/>
      <c r="AU87" s="15"/>
      <c r="AV87" s="15"/>
      <c r="AW87" s="15"/>
    </row>
    <row r="88" spans="1:49" s="8" customFormat="1" ht="18" hidden="1" customHeight="1" x14ac:dyDescent="0.25">
      <c r="A88" s="62" t="s">
        <v>44</v>
      </c>
      <c r="B88" s="21" t="s">
        <v>44</v>
      </c>
      <c r="C88" s="21" t="s">
        <v>51</v>
      </c>
      <c r="D88" s="21"/>
      <c r="E88" s="21"/>
      <c r="F88" s="21"/>
      <c r="G88" s="21"/>
      <c r="H88" s="21"/>
      <c r="I88" s="14" t="s">
        <v>158</v>
      </c>
      <c r="J88" s="18">
        <f t="shared" ref="J88:AO88" si="26">+J89+J92+J95</f>
        <v>0</v>
      </c>
      <c r="K88" s="18">
        <f t="shared" si="26"/>
        <v>0</v>
      </c>
      <c r="L88" s="18">
        <f t="shared" si="26"/>
        <v>0</v>
      </c>
      <c r="M88" s="18">
        <f t="shared" si="26"/>
        <v>0</v>
      </c>
      <c r="N88" s="18">
        <f t="shared" si="26"/>
        <v>0</v>
      </c>
      <c r="O88" s="18">
        <f t="shared" si="26"/>
        <v>0</v>
      </c>
      <c r="P88" s="18">
        <f t="shared" si="26"/>
        <v>0</v>
      </c>
      <c r="Q88" s="18">
        <f t="shared" si="26"/>
        <v>0</v>
      </c>
      <c r="R88" s="18">
        <f t="shared" si="26"/>
        <v>0</v>
      </c>
      <c r="S88" s="18">
        <f t="shared" si="26"/>
        <v>0</v>
      </c>
      <c r="T88" s="18">
        <f t="shared" si="26"/>
        <v>0</v>
      </c>
      <c r="U88" s="18">
        <f t="shared" si="26"/>
        <v>0</v>
      </c>
      <c r="V88" s="18">
        <f t="shared" si="26"/>
        <v>0</v>
      </c>
      <c r="W88" s="18">
        <f t="shared" si="26"/>
        <v>0</v>
      </c>
      <c r="X88" s="18">
        <f t="shared" si="26"/>
        <v>0</v>
      </c>
      <c r="Y88" s="18">
        <f t="shared" si="26"/>
        <v>0</v>
      </c>
      <c r="Z88" s="18">
        <f t="shared" si="26"/>
        <v>0</v>
      </c>
      <c r="AA88" s="18">
        <f t="shared" si="26"/>
        <v>0</v>
      </c>
      <c r="AB88" s="18">
        <f t="shared" si="26"/>
        <v>0</v>
      </c>
      <c r="AC88" s="18">
        <f t="shared" si="26"/>
        <v>0</v>
      </c>
      <c r="AD88" s="18">
        <f t="shared" si="26"/>
        <v>0</v>
      </c>
      <c r="AE88" s="18">
        <f t="shared" si="26"/>
        <v>0</v>
      </c>
      <c r="AF88" s="18">
        <f t="shared" si="26"/>
        <v>0</v>
      </c>
      <c r="AG88" s="18">
        <f t="shared" si="26"/>
        <v>0</v>
      </c>
      <c r="AH88" s="18">
        <f t="shared" si="26"/>
        <v>0</v>
      </c>
      <c r="AI88" s="18">
        <f t="shared" si="26"/>
        <v>0</v>
      </c>
      <c r="AJ88" s="18">
        <f t="shared" si="26"/>
        <v>0</v>
      </c>
      <c r="AK88" s="18">
        <f t="shared" si="26"/>
        <v>0</v>
      </c>
      <c r="AL88" s="18">
        <f t="shared" si="26"/>
        <v>0</v>
      </c>
      <c r="AM88" s="18">
        <f t="shared" si="26"/>
        <v>0</v>
      </c>
      <c r="AN88" s="18">
        <f t="shared" si="26"/>
        <v>0</v>
      </c>
      <c r="AO88" s="18">
        <f t="shared" si="26"/>
        <v>0</v>
      </c>
      <c r="AP88" s="18">
        <f>+AP89+AP92+AP95</f>
        <v>0</v>
      </c>
      <c r="AQ88" s="18">
        <f>+AQ89+AQ92+AQ95</f>
        <v>0</v>
      </c>
      <c r="AR88" s="18">
        <f>+AR89+AR92+AR95</f>
        <v>0</v>
      </c>
      <c r="AS88" s="63">
        <f>+AS89+AS92+AS95</f>
        <v>0</v>
      </c>
      <c r="AT88" s="15"/>
      <c r="AU88" s="15"/>
      <c r="AV88" s="15"/>
      <c r="AW88" s="15"/>
    </row>
    <row r="89" spans="1:49" s="8" customFormat="1" ht="18" hidden="1" customHeight="1" x14ac:dyDescent="0.25">
      <c r="A89" s="62" t="s">
        <v>44</v>
      </c>
      <c r="B89" s="21" t="s">
        <v>44</v>
      </c>
      <c r="C89" s="21" t="s">
        <v>51</v>
      </c>
      <c r="D89" s="21" t="s">
        <v>4</v>
      </c>
      <c r="E89" s="21"/>
      <c r="F89" s="21"/>
      <c r="G89" s="21"/>
      <c r="H89" s="21"/>
      <c r="I89" s="14" t="s">
        <v>159</v>
      </c>
      <c r="J89" s="18">
        <f>+J90+J91</f>
        <v>0</v>
      </c>
      <c r="K89" s="18">
        <f t="shared" ref="K89:AO89" si="27">+K90+K91</f>
        <v>0</v>
      </c>
      <c r="L89" s="18">
        <f t="shared" si="27"/>
        <v>0</v>
      </c>
      <c r="M89" s="18">
        <f t="shared" si="27"/>
        <v>0</v>
      </c>
      <c r="N89" s="18">
        <f t="shared" si="27"/>
        <v>0</v>
      </c>
      <c r="O89" s="18">
        <f t="shared" si="27"/>
        <v>0</v>
      </c>
      <c r="P89" s="18">
        <f t="shared" si="27"/>
        <v>0</v>
      </c>
      <c r="Q89" s="18">
        <f t="shared" si="27"/>
        <v>0</v>
      </c>
      <c r="R89" s="18">
        <f t="shared" si="27"/>
        <v>0</v>
      </c>
      <c r="S89" s="18">
        <f t="shared" si="27"/>
        <v>0</v>
      </c>
      <c r="T89" s="18">
        <f t="shared" si="27"/>
        <v>0</v>
      </c>
      <c r="U89" s="18">
        <f t="shared" si="27"/>
        <v>0</v>
      </c>
      <c r="V89" s="18">
        <f t="shared" si="27"/>
        <v>0</v>
      </c>
      <c r="W89" s="18">
        <f t="shared" si="27"/>
        <v>0</v>
      </c>
      <c r="X89" s="18">
        <f t="shared" si="27"/>
        <v>0</v>
      </c>
      <c r="Y89" s="18">
        <f t="shared" si="27"/>
        <v>0</v>
      </c>
      <c r="Z89" s="18">
        <f t="shared" si="27"/>
        <v>0</v>
      </c>
      <c r="AA89" s="18">
        <f t="shared" si="27"/>
        <v>0</v>
      </c>
      <c r="AB89" s="18">
        <f t="shared" si="27"/>
        <v>0</v>
      </c>
      <c r="AC89" s="18">
        <f t="shared" si="27"/>
        <v>0</v>
      </c>
      <c r="AD89" s="18">
        <f t="shared" si="27"/>
        <v>0</v>
      </c>
      <c r="AE89" s="18">
        <f t="shared" si="27"/>
        <v>0</v>
      </c>
      <c r="AF89" s="18">
        <f t="shared" si="27"/>
        <v>0</v>
      </c>
      <c r="AG89" s="18">
        <f t="shared" si="27"/>
        <v>0</v>
      </c>
      <c r="AH89" s="18">
        <f t="shared" si="27"/>
        <v>0</v>
      </c>
      <c r="AI89" s="18">
        <f t="shared" si="27"/>
        <v>0</v>
      </c>
      <c r="AJ89" s="18">
        <f t="shared" si="27"/>
        <v>0</v>
      </c>
      <c r="AK89" s="18">
        <f t="shared" si="27"/>
        <v>0</v>
      </c>
      <c r="AL89" s="18">
        <f t="shared" si="27"/>
        <v>0</v>
      </c>
      <c r="AM89" s="18">
        <f t="shared" si="27"/>
        <v>0</v>
      </c>
      <c r="AN89" s="18">
        <f t="shared" si="27"/>
        <v>0</v>
      </c>
      <c r="AO89" s="18">
        <f t="shared" si="27"/>
        <v>0</v>
      </c>
      <c r="AP89" s="18">
        <f>+AP90+AP91</f>
        <v>0</v>
      </c>
      <c r="AQ89" s="22">
        <f>+AQ90+AQ91</f>
        <v>0</v>
      </c>
      <c r="AR89" s="18">
        <f>+AR90+AR91</f>
        <v>0</v>
      </c>
      <c r="AS89" s="63">
        <f>SUM(J89:AR89)</f>
        <v>0</v>
      </c>
      <c r="AT89" s="15"/>
      <c r="AU89" s="15"/>
      <c r="AV89" s="15"/>
      <c r="AW89" s="15"/>
    </row>
    <row r="90" spans="1:49" s="8" customFormat="1" ht="18" hidden="1" customHeight="1" x14ac:dyDescent="0.25">
      <c r="A90" s="62" t="s">
        <v>44</v>
      </c>
      <c r="B90" s="21" t="s">
        <v>44</v>
      </c>
      <c r="C90" s="21" t="s">
        <v>51</v>
      </c>
      <c r="D90" s="21" t="s">
        <v>4</v>
      </c>
      <c r="E90" s="21" t="s">
        <v>44</v>
      </c>
      <c r="F90" s="21"/>
      <c r="G90" s="21"/>
      <c r="H90" s="21" t="s">
        <v>36</v>
      </c>
      <c r="I90" s="23" t="s">
        <v>160</v>
      </c>
      <c r="J90" s="24"/>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64">
        <f>SUM(J90:AR90)</f>
        <v>0</v>
      </c>
      <c r="AT90" s="15"/>
      <c r="AU90" s="15"/>
      <c r="AV90" s="15"/>
      <c r="AW90" s="15"/>
    </row>
    <row r="91" spans="1:49" s="8" customFormat="1" ht="18" hidden="1" customHeight="1" x14ac:dyDescent="0.25">
      <c r="A91" s="62" t="s">
        <v>44</v>
      </c>
      <c r="B91" s="21" t="s">
        <v>44</v>
      </c>
      <c r="C91" s="21" t="s">
        <v>51</v>
      </c>
      <c r="D91" s="21" t="s">
        <v>4</v>
      </c>
      <c r="E91" s="21" t="s">
        <v>101</v>
      </c>
      <c r="F91" s="21" t="s">
        <v>51</v>
      </c>
      <c r="G91" s="21"/>
      <c r="H91" s="21" t="s">
        <v>36</v>
      </c>
      <c r="I91" s="23" t="s">
        <v>243</v>
      </c>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18"/>
      <c r="AS91" s="60">
        <f t="shared" ref="AS91:AS104" si="28">SUM(J91:AR91)</f>
        <v>0</v>
      </c>
      <c r="AT91" s="15"/>
      <c r="AU91" s="15"/>
      <c r="AV91" s="15"/>
      <c r="AW91" s="15"/>
    </row>
    <row r="92" spans="1:49" s="8" customFormat="1" ht="18" hidden="1" customHeight="1" x14ac:dyDescent="0.25">
      <c r="A92" s="62" t="s">
        <v>44</v>
      </c>
      <c r="B92" s="21" t="s">
        <v>44</v>
      </c>
      <c r="C92" s="21" t="s">
        <v>51</v>
      </c>
      <c r="D92" s="21" t="s">
        <v>133</v>
      </c>
      <c r="E92" s="21"/>
      <c r="F92" s="21"/>
      <c r="G92" s="21"/>
      <c r="H92" s="21"/>
      <c r="I92" s="14" t="s">
        <v>48</v>
      </c>
      <c r="J92" s="18">
        <f>+SUM(J93:J94)</f>
        <v>0</v>
      </c>
      <c r="K92" s="18">
        <f t="shared" ref="K92:AP92" si="29">+SUM(K93:K94)</f>
        <v>0</v>
      </c>
      <c r="L92" s="18">
        <f t="shared" si="29"/>
        <v>0</v>
      </c>
      <c r="M92" s="18">
        <f t="shared" si="29"/>
        <v>0</v>
      </c>
      <c r="N92" s="18">
        <f t="shared" si="29"/>
        <v>0</v>
      </c>
      <c r="O92" s="18">
        <f t="shared" si="29"/>
        <v>0</v>
      </c>
      <c r="P92" s="18">
        <f t="shared" si="29"/>
        <v>0</v>
      </c>
      <c r="Q92" s="18">
        <f t="shared" si="29"/>
        <v>0</v>
      </c>
      <c r="R92" s="18">
        <f t="shared" si="29"/>
        <v>0</v>
      </c>
      <c r="S92" s="18">
        <f t="shared" si="29"/>
        <v>0</v>
      </c>
      <c r="T92" s="18">
        <f t="shared" si="29"/>
        <v>0</v>
      </c>
      <c r="U92" s="18">
        <f t="shared" si="29"/>
        <v>0</v>
      </c>
      <c r="V92" s="18">
        <f t="shared" si="29"/>
        <v>0</v>
      </c>
      <c r="W92" s="18">
        <f t="shared" si="29"/>
        <v>0</v>
      </c>
      <c r="X92" s="18">
        <f t="shared" si="29"/>
        <v>0</v>
      </c>
      <c r="Y92" s="18">
        <f t="shared" si="29"/>
        <v>0</v>
      </c>
      <c r="Z92" s="18">
        <f t="shared" si="29"/>
        <v>0</v>
      </c>
      <c r="AA92" s="18">
        <f t="shared" si="29"/>
        <v>0</v>
      </c>
      <c r="AB92" s="18">
        <f t="shared" si="29"/>
        <v>0</v>
      </c>
      <c r="AC92" s="18">
        <f t="shared" si="29"/>
        <v>0</v>
      </c>
      <c r="AD92" s="18">
        <f t="shared" si="29"/>
        <v>0</v>
      </c>
      <c r="AE92" s="18">
        <f t="shared" si="29"/>
        <v>0</v>
      </c>
      <c r="AF92" s="18">
        <f t="shared" si="29"/>
        <v>0</v>
      </c>
      <c r="AG92" s="18">
        <f t="shared" si="29"/>
        <v>0</v>
      </c>
      <c r="AH92" s="18">
        <f t="shared" si="29"/>
        <v>0</v>
      </c>
      <c r="AI92" s="18">
        <f t="shared" si="29"/>
        <v>0</v>
      </c>
      <c r="AJ92" s="18">
        <f t="shared" si="29"/>
        <v>0</v>
      </c>
      <c r="AK92" s="18">
        <f t="shared" si="29"/>
        <v>0</v>
      </c>
      <c r="AL92" s="18">
        <f t="shared" si="29"/>
        <v>0</v>
      </c>
      <c r="AM92" s="18">
        <f t="shared" si="29"/>
        <v>0</v>
      </c>
      <c r="AN92" s="18">
        <f t="shared" si="29"/>
        <v>0</v>
      </c>
      <c r="AO92" s="18">
        <f t="shared" si="29"/>
        <v>0</v>
      </c>
      <c r="AP92" s="18">
        <f t="shared" si="29"/>
        <v>0</v>
      </c>
      <c r="AQ92" s="18">
        <f>+SUM(AQ93:AQ94)</f>
        <v>0</v>
      </c>
      <c r="AR92" s="18">
        <f>+SUM(AR93:AR94)</f>
        <v>0</v>
      </c>
      <c r="AS92" s="63">
        <f t="shared" si="28"/>
        <v>0</v>
      </c>
      <c r="AT92" s="15"/>
      <c r="AU92" s="15"/>
      <c r="AV92" s="15"/>
      <c r="AW92" s="15"/>
    </row>
    <row r="93" spans="1:49" s="8" customFormat="1" ht="18" hidden="1" customHeight="1" x14ac:dyDescent="0.25">
      <c r="A93" s="62" t="s">
        <v>44</v>
      </c>
      <c r="B93" s="21" t="s">
        <v>44</v>
      </c>
      <c r="C93" s="21" t="s">
        <v>51</v>
      </c>
      <c r="D93" s="21" t="s">
        <v>133</v>
      </c>
      <c r="E93" s="21" t="s">
        <v>101</v>
      </c>
      <c r="F93" s="21"/>
      <c r="G93" s="21"/>
      <c r="H93" s="21" t="s">
        <v>36</v>
      </c>
      <c r="I93" s="23" t="s">
        <v>244</v>
      </c>
      <c r="J93" s="29"/>
      <c r="K93" s="29"/>
      <c r="L93" s="29"/>
      <c r="M93" s="29"/>
      <c r="N93" s="29"/>
      <c r="O93" s="29"/>
      <c r="P93" s="29"/>
      <c r="Q93" s="29"/>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65">
        <f>SUM(J93:AR93)</f>
        <v>0</v>
      </c>
      <c r="AT93" s="15"/>
      <c r="AU93" s="15"/>
      <c r="AV93" s="15"/>
      <c r="AW93" s="15"/>
    </row>
    <row r="94" spans="1:49" s="8" customFormat="1" ht="18" hidden="1" customHeight="1" x14ac:dyDescent="0.25">
      <c r="A94" s="62" t="s">
        <v>44</v>
      </c>
      <c r="B94" s="21" t="s">
        <v>44</v>
      </c>
      <c r="C94" s="21" t="s">
        <v>51</v>
      </c>
      <c r="D94" s="21" t="s">
        <v>133</v>
      </c>
      <c r="E94" s="21" t="s">
        <v>7</v>
      </c>
      <c r="F94" s="21"/>
      <c r="G94" s="21"/>
      <c r="H94" s="21" t="s">
        <v>36</v>
      </c>
      <c r="I94" s="23" t="s">
        <v>245</v>
      </c>
      <c r="J94" s="29"/>
      <c r="K94" s="29"/>
      <c r="L94" s="29"/>
      <c r="M94" s="29"/>
      <c r="N94" s="29"/>
      <c r="O94" s="29"/>
      <c r="P94" s="29"/>
      <c r="Q94" s="29"/>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6"/>
      <c r="AR94" s="29"/>
      <c r="AS94" s="65">
        <f t="shared" si="28"/>
        <v>0</v>
      </c>
      <c r="AT94" s="15"/>
      <c r="AU94" s="15"/>
      <c r="AV94" s="15"/>
      <c r="AW94" s="15"/>
    </row>
    <row r="95" spans="1:49" s="8" customFormat="1" ht="21" hidden="1" customHeight="1" x14ac:dyDescent="0.25">
      <c r="A95" s="62" t="s">
        <v>44</v>
      </c>
      <c r="B95" s="21" t="s">
        <v>44</v>
      </c>
      <c r="C95" s="21" t="s">
        <v>51</v>
      </c>
      <c r="D95" s="21" t="s">
        <v>120</v>
      </c>
      <c r="E95" s="21"/>
      <c r="F95" s="21"/>
      <c r="G95" s="21"/>
      <c r="H95" s="21"/>
      <c r="I95" s="14" t="s">
        <v>41</v>
      </c>
      <c r="J95" s="18">
        <f t="shared" ref="J95:AO95" si="30">+J96+J97</f>
        <v>0</v>
      </c>
      <c r="K95" s="18">
        <f t="shared" si="30"/>
        <v>0</v>
      </c>
      <c r="L95" s="18">
        <f t="shared" si="30"/>
        <v>0</v>
      </c>
      <c r="M95" s="18">
        <f t="shared" si="30"/>
        <v>0</v>
      </c>
      <c r="N95" s="18">
        <f t="shared" si="30"/>
        <v>0</v>
      </c>
      <c r="O95" s="18">
        <f t="shared" si="30"/>
        <v>0</v>
      </c>
      <c r="P95" s="18">
        <f t="shared" si="30"/>
        <v>0</v>
      </c>
      <c r="Q95" s="18">
        <f t="shared" si="30"/>
        <v>0</v>
      </c>
      <c r="R95" s="18">
        <f t="shared" si="30"/>
        <v>0</v>
      </c>
      <c r="S95" s="18">
        <f t="shared" si="30"/>
        <v>0</v>
      </c>
      <c r="T95" s="18">
        <f t="shared" si="30"/>
        <v>0</v>
      </c>
      <c r="U95" s="18">
        <f t="shared" si="30"/>
        <v>0</v>
      </c>
      <c r="V95" s="18">
        <f t="shared" si="30"/>
        <v>0</v>
      </c>
      <c r="W95" s="18">
        <f t="shared" si="30"/>
        <v>0</v>
      </c>
      <c r="X95" s="18">
        <f t="shared" si="30"/>
        <v>0</v>
      </c>
      <c r="Y95" s="18">
        <f t="shared" si="30"/>
        <v>0</v>
      </c>
      <c r="Z95" s="18">
        <f t="shared" si="30"/>
        <v>0</v>
      </c>
      <c r="AA95" s="18">
        <f t="shared" si="30"/>
        <v>0</v>
      </c>
      <c r="AB95" s="18">
        <f t="shared" si="30"/>
        <v>0</v>
      </c>
      <c r="AC95" s="18">
        <f t="shared" si="30"/>
        <v>0</v>
      </c>
      <c r="AD95" s="18">
        <f t="shared" si="30"/>
        <v>0</v>
      </c>
      <c r="AE95" s="18">
        <f t="shared" si="30"/>
        <v>0</v>
      </c>
      <c r="AF95" s="18">
        <f t="shared" si="30"/>
        <v>0</v>
      </c>
      <c r="AG95" s="18">
        <f t="shared" si="30"/>
        <v>0</v>
      </c>
      <c r="AH95" s="18">
        <f t="shared" si="30"/>
        <v>0</v>
      </c>
      <c r="AI95" s="18">
        <f t="shared" si="30"/>
        <v>0</v>
      </c>
      <c r="AJ95" s="18">
        <f t="shared" si="30"/>
        <v>0</v>
      </c>
      <c r="AK95" s="18">
        <f t="shared" si="30"/>
        <v>0</v>
      </c>
      <c r="AL95" s="18">
        <f t="shared" si="30"/>
        <v>0</v>
      </c>
      <c r="AM95" s="18">
        <f t="shared" si="30"/>
        <v>0</v>
      </c>
      <c r="AN95" s="18">
        <f t="shared" si="30"/>
        <v>0</v>
      </c>
      <c r="AO95" s="18">
        <f t="shared" si="30"/>
        <v>0</v>
      </c>
      <c r="AP95" s="18">
        <f>+AP96+AP97</f>
        <v>0</v>
      </c>
      <c r="AQ95" s="22">
        <f>+AQ96+AQ97</f>
        <v>0</v>
      </c>
      <c r="AR95" s="18">
        <f>+AR96+AR97</f>
        <v>0</v>
      </c>
      <c r="AS95" s="63">
        <f t="shared" si="28"/>
        <v>0</v>
      </c>
      <c r="AT95" s="15"/>
      <c r="AU95" s="15"/>
      <c r="AV95" s="15"/>
      <c r="AW95" s="15"/>
    </row>
    <row r="96" spans="1:49" s="8" customFormat="1" ht="18" hidden="1" customHeight="1" x14ac:dyDescent="0.15">
      <c r="A96" s="62" t="s">
        <v>44</v>
      </c>
      <c r="B96" s="21" t="s">
        <v>44</v>
      </c>
      <c r="C96" s="21" t="s">
        <v>51</v>
      </c>
      <c r="D96" s="21" t="s">
        <v>120</v>
      </c>
      <c r="E96" s="21" t="s">
        <v>133</v>
      </c>
      <c r="F96" s="21"/>
      <c r="G96" s="21"/>
      <c r="H96" s="21" t="s">
        <v>36</v>
      </c>
      <c r="I96" s="23" t="s">
        <v>246</v>
      </c>
      <c r="J96" s="24"/>
      <c r="K96" s="24"/>
      <c r="L96" s="24"/>
      <c r="M96" s="24"/>
      <c r="N96" s="24"/>
      <c r="O96" s="24"/>
      <c r="P96" s="24"/>
      <c r="Q96" s="24"/>
      <c r="R96" s="24"/>
      <c r="S96" s="24"/>
      <c r="T96" s="24"/>
      <c r="U96" s="24"/>
      <c r="V96" s="24"/>
      <c r="W96" s="24"/>
      <c r="X96" s="24"/>
      <c r="Y96" s="24"/>
      <c r="Z96" s="24"/>
      <c r="AA96" s="24"/>
      <c r="AB96" s="24"/>
      <c r="AC96" s="24"/>
      <c r="AD96" s="24"/>
      <c r="AE96" s="24"/>
      <c r="AF96" s="35"/>
      <c r="AG96" s="24"/>
      <c r="AH96" s="24"/>
      <c r="AI96" s="24"/>
      <c r="AJ96" s="24"/>
      <c r="AK96" s="24"/>
      <c r="AL96" s="24"/>
      <c r="AM96" s="24"/>
      <c r="AN96" s="24"/>
      <c r="AO96" s="24"/>
      <c r="AP96" s="24"/>
      <c r="AQ96" s="24"/>
      <c r="AR96" s="29"/>
      <c r="AS96" s="65">
        <f t="shared" si="28"/>
        <v>0</v>
      </c>
      <c r="AT96" s="15"/>
      <c r="AU96" s="15"/>
      <c r="AV96" s="15"/>
      <c r="AW96" s="15"/>
    </row>
    <row r="97" spans="1:49" s="8" customFormat="1" ht="18" hidden="1" customHeight="1" x14ac:dyDescent="0.25">
      <c r="A97" s="62" t="s">
        <v>44</v>
      </c>
      <c r="B97" s="21" t="s">
        <v>44</v>
      </c>
      <c r="C97" s="21" t="s">
        <v>51</v>
      </c>
      <c r="D97" s="21" t="s">
        <v>120</v>
      </c>
      <c r="E97" s="21" t="s">
        <v>143</v>
      </c>
      <c r="F97" s="21" t="s">
        <v>143</v>
      </c>
      <c r="G97" s="21"/>
      <c r="H97" s="21" t="s">
        <v>36</v>
      </c>
      <c r="I97" s="23" t="s">
        <v>247</v>
      </c>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119"/>
      <c r="AS97" s="60">
        <f t="shared" si="28"/>
        <v>0</v>
      </c>
      <c r="AT97" s="15"/>
      <c r="AU97" s="15"/>
      <c r="AV97" s="15"/>
      <c r="AW97" s="15"/>
    </row>
    <row r="98" spans="1:49" s="8" customFormat="1" ht="18" hidden="1" customHeight="1" x14ac:dyDescent="0.25">
      <c r="A98" s="62" t="s">
        <v>44</v>
      </c>
      <c r="B98" s="21" t="s">
        <v>44</v>
      </c>
      <c r="C98" s="21" t="s">
        <v>44</v>
      </c>
      <c r="D98" s="21"/>
      <c r="E98" s="21"/>
      <c r="F98" s="21"/>
      <c r="G98" s="21"/>
      <c r="H98" s="21"/>
      <c r="I98" s="14" t="s">
        <v>161</v>
      </c>
      <c r="J98" s="18">
        <f t="shared" ref="J98:AM98" si="31">+J99+J105+J109+J117+J123</f>
        <v>0</v>
      </c>
      <c r="K98" s="18">
        <f t="shared" si="31"/>
        <v>0</v>
      </c>
      <c r="L98" s="18">
        <f t="shared" si="31"/>
        <v>0</v>
      </c>
      <c r="M98" s="18">
        <f t="shared" si="31"/>
        <v>0</v>
      </c>
      <c r="N98" s="18">
        <f t="shared" si="31"/>
        <v>0</v>
      </c>
      <c r="O98" s="18">
        <f t="shared" si="31"/>
        <v>0</v>
      </c>
      <c r="P98" s="18">
        <f t="shared" si="31"/>
        <v>0</v>
      </c>
      <c r="Q98" s="18">
        <f t="shared" si="31"/>
        <v>0</v>
      </c>
      <c r="R98" s="18">
        <f t="shared" si="31"/>
        <v>0</v>
      </c>
      <c r="S98" s="18">
        <f t="shared" si="31"/>
        <v>0</v>
      </c>
      <c r="T98" s="18">
        <f t="shared" si="31"/>
        <v>0</v>
      </c>
      <c r="U98" s="18">
        <f t="shared" si="31"/>
        <v>0</v>
      </c>
      <c r="V98" s="18">
        <f t="shared" si="31"/>
        <v>0</v>
      </c>
      <c r="W98" s="18">
        <f t="shared" si="31"/>
        <v>0</v>
      </c>
      <c r="X98" s="18">
        <f t="shared" si="31"/>
        <v>0</v>
      </c>
      <c r="Y98" s="18">
        <f t="shared" si="31"/>
        <v>0</v>
      </c>
      <c r="Z98" s="18">
        <f t="shared" si="31"/>
        <v>0</v>
      </c>
      <c r="AA98" s="18">
        <f t="shared" si="31"/>
        <v>0</v>
      </c>
      <c r="AB98" s="18">
        <f t="shared" si="31"/>
        <v>0</v>
      </c>
      <c r="AC98" s="18">
        <f t="shared" si="31"/>
        <v>0</v>
      </c>
      <c r="AD98" s="18">
        <f t="shared" si="31"/>
        <v>0</v>
      </c>
      <c r="AE98" s="18">
        <f t="shared" si="31"/>
        <v>0</v>
      </c>
      <c r="AF98" s="18">
        <f t="shared" si="31"/>
        <v>0</v>
      </c>
      <c r="AG98" s="18">
        <f t="shared" si="31"/>
        <v>0</v>
      </c>
      <c r="AH98" s="18">
        <f t="shared" si="31"/>
        <v>0</v>
      </c>
      <c r="AI98" s="18">
        <f t="shared" si="31"/>
        <v>0</v>
      </c>
      <c r="AJ98" s="18">
        <f t="shared" si="31"/>
        <v>0</v>
      </c>
      <c r="AK98" s="18">
        <f t="shared" si="31"/>
        <v>0</v>
      </c>
      <c r="AL98" s="18">
        <f t="shared" si="31"/>
        <v>0</v>
      </c>
      <c r="AM98" s="18">
        <f t="shared" si="31"/>
        <v>0</v>
      </c>
      <c r="AN98" s="18">
        <f>+AN99+AN105+AN109+AN117+AN123</f>
        <v>0</v>
      </c>
      <c r="AO98" s="18">
        <f>+AO99+AO105+AO109+AO117</f>
        <v>0</v>
      </c>
      <c r="AP98" s="18">
        <f>+AP99+AP105+AP109+AP117</f>
        <v>0</v>
      </c>
      <c r="AQ98" s="18">
        <f>+AQ99+AQ105+AQ109+AQ117</f>
        <v>0</v>
      </c>
      <c r="AR98" s="18">
        <f>+AR99+AR105+AR109+AR117</f>
        <v>0</v>
      </c>
      <c r="AS98" s="63">
        <f>+AS99+AS105+AS109+AS117</f>
        <v>0</v>
      </c>
      <c r="AT98" s="15"/>
      <c r="AU98" s="15"/>
      <c r="AV98" s="15"/>
      <c r="AW98" s="15"/>
    </row>
    <row r="99" spans="1:49" s="8" customFormat="1" ht="18" hidden="1" customHeight="1" x14ac:dyDescent="0.25">
      <c r="A99" s="62" t="s">
        <v>44</v>
      </c>
      <c r="B99" s="21" t="s">
        <v>44</v>
      </c>
      <c r="C99" s="21" t="s">
        <v>44</v>
      </c>
      <c r="D99" s="21" t="s">
        <v>124</v>
      </c>
      <c r="E99" s="21"/>
      <c r="F99" s="21"/>
      <c r="G99" s="21"/>
      <c r="H99" s="21"/>
      <c r="I99" s="14" t="s">
        <v>49</v>
      </c>
      <c r="J99" s="18">
        <f t="shared" ref="J99:AO99" si="32">+SUM(J100:J104)</f>
        <v>0</v>
      </c>
      <c r="K99" s="18">
        <f>+SUM(K100:K104)</f>
        <v>0</v>
      </c>
      <c r="L99" s="18">
        <f t="shared" si="32"/>
        <v>0</v>
      </c>
      <c r="M99" s="18">
        <f t="shared" si="32"/>
        <v>0</v>
      </c>
      <c r="N99" s="18">
        <f t="shared" si="32"/>
        <v>0</v>
      </c>
      <c r="O99" s="18">
        <f t="shared" si="32"/>
        <v>0</v>
      </c>
      <c r="P99" s="18">
        <f t="shared" si="32"/>
        <v>0</v>
      </c>
      <c r="Q99" s="18">
        <f t="shared" si="32"/>
        <v>0</v>
      </c>
      <c r="R99" s="18">
        <f t="shared" si="32"/>
        <v>0</v>
      </c>
      <c r="S99" s="18">
        <f t="shared" si="32"/>
        <v>0</v>
      </c>
      <c r="T99" s="18">
        <f t="shared" si="32"/>
        <v>0</v>
      </c>
      <c r="U99" s="18">
        <f t="shared" si="32"/>
        <v>0</v>
      </c>
      <c r="V99" s="18">
        <f t="shared" si="32"/>
        <v>0</v>
      </c>
      <c r="W99" s="18">
        <f t="shared" si="32"/>
        <v>0</v>
      </c>
      <c r="X99" s="18">
        <f t="shared" si="32"/>
        <v>0</v>
      </c>
      <c r="Y99" s="18">
        <f t="shared" si="32"/>
        <v>0</v>
      </c>
      <c r="Z99" s="18">
        <f t="shared" si="32"/>
        <v>0</v>
      </c>
      <c r="AA99" s="18">
        <f t="shared" si="32"/>
        <v>0</v>
      </c>
      <c r="AB99" s="18">
        <f t="shared" si="32"/>
        <v>0</v>
      </c>
      <c r="AC99" s="18">
        <f t="shared" si="32"/>
        <v>0</v>
      </c>
      <c r="AD99" s="18">
        <f t="shared" si="32"/>
        <v>0</v>
      </c>
      <c r="AE99" s="18">
        <f t="shared" si="32"/>
        <v>0</v>
      </c>
      <c r="AF99" s="18">
        <f t="shared" si="32"/>
        <v>0</v>
      </c>
      <c r="AG99" s="18">
        <f t="shared" si="32"/>
        <v>0</v>
      </c>
      <c r="AH99" s="18">
        <f t="shared" si="32"/>
        <v>0</v>
      </c>
      <c r="AI99" s="18">
        <f t="shared" si="32"/>
        <v>0</v>
      </c>
      <c r="AJ99" s="18">
        <f t="shared" si="32"/>
        <v>0</v>
      </c>
      <c r="AK99" s="18">
        <f t="shared" si="32"/>
        <v>0</v>
      </c>
      <c r="AL99" s="18">
        <f t="shared" si="32"/>
        <v>0</v>
      </c>
      <c r="AM99" s="18">
        <f t="shared" si="32"/>
        <v>0</v>
      </c>
      <c r="AN99" s="18">
        <f>+SUM(AN100:AN104)</f>
        <v>0</v>
      </c>
      <c r="AO99" s="18">
        <f t="shared" si="32"/>
        <v>0</v>
      </c>
      <c r="AP99" s="22">
        <f>+SUM(AP100:AP104)</f>
        <v>0</v>
      </c>
      <c r="AQ99" s="22">
        <f>+SUM(AQ100:AQ104)</f>
        <v>0</v>
      </c>
      <c r="AR99" s="18">
        <f>+AR100+AR101+AR103+AR104</f>
        <v>0</v>
      </c>
      <c r="AS99" s="63">
        <f t="shared" si="28"/>
        <v>0</v>
      </c>
      <c r="AT99" s="15"/>
      <c r="AU99" s="15"/>
      <c r="AV99" s="15"/>
      <c r="AW99" s="15"/>
    </row>
    <row r="100" spans="1:49" s="8" customFormat="1" ht="18" hidden="1" customHeight="1" x14ac:dyDescent="0.25">
      <c r="A100" s="62" t="s">
        <v>44</v>
      </c>
      <c r="B100" s="21" t="s">
        <v>44</v>
      </c>
      <c r="C100" s="21" t="s">
        <v>44</v>
      </c>
      <c r="D100" s="21" t="s">
        <v>124</v>
      </c>
      <c r="E100" s="21" t="s">
        <v>120</v>
      </c>
      <c r="F100" s="21"/>
      <c r="G100" s="21"/>
      <c r="H100" s="21" t="s">
        <v>36</v>
      </c>
      <c r="I100" s="34" t="s">
        <v>248</v>
      </c>
      <c r="J100" s="29"/>
      <c r="K100" s="29"/>
      <c r="L100" s="29"/>
      <c r="M100" s="29"/>
      <c r="N100" s="29"/>
      <c r="O100" s="29"/>
      <c r="P100" s="29"/>
      <c r="Q100" s="29"/>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6"/>
      <c r="AR100" s="24"/>
      <c r="AS100" s="65">
        <f t="shared" si="28"/>
        <v>0</v>
      </c>
      <c r="AT100" s="15"/>
      <c r="AU100" s="15"/>
      <c r="AV100" s="15"/>
      <c r="AW100" s="15"/>
    </row>
    <row r="101" spans="1:49" s="8" customFormat="1" ht="18" hidden="1" customHeight="1" x14ac:dyDescent="0.15">
      <c r="A101" s="62" t="s">
        <v>44</v>
      </c>
      <c r="B101" s="21" t="s">
        <v>44</v>
      </c>
      <c r="C101" s="21" t="s">
        <v>44</v>
      </c>
      <c r="D101" s="21" t="s">
        <v>124</v>
      </c>
      <c r="E101" s="21" t="s">
        <v>122</v>
      </c>
      <c r="F101" s="21"/>
      <c r="G101" s="21"/>
      <c r="H101" s="21" t="s">
        <v>36</v>
      </c>
      <c r="I101" s="34" t="s">
        <v>249</v>
      </c>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35"/>
      <c r="AR101" s="18"/>
      <c r="AS101" s="65">
        <f>SUM(J101:AR101)</f>
        <v>0</v>
      </c>
      <c r="AT101" s="15"/>
      <c r="AU101" s="15"/>
      <c r="AV101" s="15"/>
      <c r="AW101" s="15"/>
    </row>
    <row r="102" spans="1:49" s="8" customFormat="1" ht="18" hidden="1" customHeight="1" x14ac:dyDescent="0.15">
      <c r="A102" s="62" t="s">
        <v>44</v>
      </c>
      <c r="B102" s="21" t="s">
        <v>44</v>
      </c>
      <c r="C102" s="21" t="s">
        <v>44</v>
      </c>
      <c r="D102" s="21" t="s">
        <v>124</v>
      </c>
      <c r="E102" s="21" t="s">
        <v>122</v>
      </c>
      <c r="F102" s="21"/>
      <c r="G102" s="21"/>
      <c r="H102" s="21" t="s">
        <v>36</v>
      </c>
      <c r="I102" s="34" t="s">
        <v>250</v>
      </c>
      <c r="J102" s="29"/>
      <c r="K102" s="29"/>
      <c r="L102" s="29"/>
      <c r="M102" s="29"/>
      <c r="N102" s="29"/>
      <c r="O102" s="29"/>
      <c r="P102" s="29"/>
      <c r="Q102" s="29"/>
      <c r="R102" s="29"/>
      <c r="S102" s="36"/>
      <c r="T102" s="36"/>
      <c r="U102" s="29"/>
      <c r="V102" s="36"/>
      <c r="W102" s="36"/>
      <c r="X102" s="36"/>
      <c r="Y102" s="29"/>
      <c r="Z102" s="36"/>
      <c r="AA102" s="29"/>
      <c r="AB102" s="36"/>
      <c r="AC102" s="36"/>
      <c r="AD102" s="36"/>
      <c r="AE102" s="36"/>
      <c r="AF102" s="36"/>
      <c r="AG102" s="29"/>
      <c r="AH102" s="36"/>
      <c r="AI102" s="36"/>
      <c r="AJ102" s="29"/>
      <c r="AK102" s="36"/>
      <c r="AL102" s="29"/>
      <c r="AM102" s="36"/>
      <c r="AN102" s="36"/>
      <c r="AO102" s="29"/>
      <c r="AP102" s="29"/>
      <c r="AQ102" s="35"/>
      <c r="AR102" s="18"/>
      <c r="AS102" s="65">
        <f>SUM(J102:AR102)</f>
        <v>0</v>
      </c>
      <c r="AT102" s="15"/>
      <c r="AU102" s="15"/>
      <c r="AV102" s="15"/>
      <c r="AW102" s="15"/>
    </row>
    <row r="103" spans="1:49" s="8" customFormat="1" ht="12.75" hidden="1" customHeight="1" x14ac:dyDescent="0.15">
      <c r="A103" s="62" t="s">
        <v>44</v>
      </c>
      <c r="B103" s="21" t="s">
        <v>44</v>
      </c>
      <c r="C103" s="21" t="s">
        <v>44</v>
      </c>
      <c r="D103" s="21" t="s">
        <v>124</v>
      </c>
      <c r="E103" s="21" t="s">
        <v>7</v>
      </c>
      <c r="F103" s="21"/>
      <c r="G103" s="21"/>
      <c r="H103" s="21" t="s">
        <v>36</v>
      </c>
      <c r="I103" s="34" t="s">
        <v>230</v>
      </c>
      <c r="J103" s="29"/>
      <c r="K103" s="29"/>
      <c r="L103" s="29"/>
      <c r="M103" s="29"/>
      <c r="N103" s="29"/>
      <c r="O103" s="29"/>
      <c r="P103" s="29"/>
      <c r="Q103" s="29"/>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35"/>
      <c r="AR103" s="11"/>
      <c r="AS103" s="65">
        <f t="shared" si="28"/>
        <v>0</v>
      </c>
      <c r="AT103" s="15"/>
      <c r="AU103" s="15"/>
      <c r="AV103" s="15"/>
      <c r="AW103" s="15"/>
    </row>
    <row r="104" spans="1:49" s="8" customFormat="1" ht="12.75" hidden="1" customHeight="1" x14ac:dyDescent="0.15">
      <c r="A104" s="62" t="s">
        <v>44</v>
      </c>
      <c r="B104" s="21" t="s">
        <v>44</v>
      </c>
      <c r="C104" s="21" t="s">
        <v>44</v>
      </c>
      <c r="D104" s="21" t="s">
        <v>124</v>
      </c>
      <c r="E104" s="21" t="s">
        <v>129</v>
      </c>
      <c r="F104" s="21"/>
      <c r="G104" s="21"/>
      <c r="H104" s="21" t="s">
        <v>36</v>
      </c>
      <c r="I104" s="34" t="s">
        <v>232</v>
      </c>
      <c r="J104" s="29"/>
      <c r="K104" s="29"/>
      <c r="L104" s="29"/>
      <c r="M104" s="29"/>
      <c r="N104" s="29"/>
      <c r="O104" s="29"/>
      <c r="P104" s="29"/>
      <c r="Q104" s="29"/>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35"/>
      <c r="AR104" s="18"/>
      <c r="AS104" s="65">
        <f t="shared" si="28"/>
        <v>0</v>
      </c>
      <c r="AT104" s="15"/>
      <c r="AU104" s="15"/>
      <c r="AV104" s="15"/>
      <c r="AW104" s="15"/>
    </row>
    <row r="105" spans="1:49" s="8" customFormat="1" ht="12.75" hidden="1" customHeight="1" x14ac:dyDescent="0.15">
      <c r="A105" s="62" t="s">
        <v>44</v>
      </c>
      <c r="B105" s="21" t="s">
        <v>44</v>
      </c>
      <c r="C105" s="21" t="s">
        <v>44</v>
      </c>
      <c r="D105" s="21" t="s">
        <v>126</v>
      </c>
      <c r="E105" s="21" t="s">
        <v>4</v>
      </c>
      <c r="F105" s="21"/>
      <c r="G105" s="21"/>
      <c r="H105" s="21"/>
      <c r="I105" s="14" t="s">
        <v>251</v>
      </c>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35"/>
      <c r="AR105" s="18"/>
      <c r="AS105" s="63">
        <f>SUM(J105:AR105)</f>
        <v>0</v>
      </c>
      <c r="AT105" s="15"/>
      <c r="AU105" s="15"/>
      <c r="AV105" s="15"/>
      <c r="AW105" s="15"/>
    </row>
    <row r="106" spans="1:49" s="8" customFormat="1" ht="12.75" hidden="1" customHeight="1" x14ac:dyDescent="0.15">
      <c r="A106" s="62" t="s">
        <v>44</v>
      </c>
      <c r="B106" s="21" t="s">
        <v>44</v>
      </c>
      <c r="C106" s="21" t="s">
        <v>44</v>
      </c>
      <c r="D106" s="21" t="s">
        <v>126</v>
      </c>
      <c r="E106" s="21" t="s">
        <v>51</v>
      </c>
      <c r="F106" s="21" t="s">
        <v>143</v>
      </c>
      <c r="G106" s="21" t="s">
        <v>77</v>
      </c>
      <c r="H106" s="21" t="s">
        <v>36</v>
      </c>
      <c r="I106" s="23" t="s">
        <v>252</v>
      </c>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35"/>
      <c r="AR106" s="35"/>
      <c r="AS106" s="67">
        <f t="shared" ref="AS106:AS154" si="33">SUM(J106:AR106)</f>
        <v>0</v>
      </c>
      <c r="AT106" s="15"/>
      <c r="AU106" s="15"/>
      <c r="AV106" s="15"/>
      <c r="AW106" s="15"/>
    </row>
    <row r="107" spans="1:49" s="8" customFormat="1" ht="12.75" hidden="1" customHeight="1" x14ac:dyDescent="0.15">
      <c r="A107" s="62" t="s">
        <v>44</v>
      </c>
      <c r="B107" s="21" t="s">
        <v>44</v>
      </c>
      <c r="C107" s="21" t="s">
        <v>44</v>
      </c>
      <c r="D107" s="21" t="s">
        <v>126</v>
      </c>
      <c r="E107" s="21" t="s">
        <v>51</v>
      </c>
      <c r="F107" s="21" t="s">
        <v>143</v>
      </c>
      <c r="G107" s="21" t="s">
        <v>253</v>
      </c>
      <c r="H107" s="21" t="s">
        <v>36</v>
      </c>
      <c r="I107" s="23" t="s">
        <v>254</v>
      </c>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35"/>
      <c r="AR107" s="35"/>
      <c r="AS107" s="67">
        <f t="shared" si="33"/>
        <v>0</v>
      </c>
      <c r="AT107" s="15"/>
      <c r="AU107" s="15"/>
      <c r="AV107" s="15"/>
      <c r="AW107" s="15"/>
    </row>
    <row r="108" spans="1:49" s="8" customFormat="1" ht="12.75" hidden="1" customHeight="1" x14ac:dyDescent="0.15">
      <c r="A108" s="62" t="s">
        <v>44</v>
      </c>
      <c r="B108" s="21" t="s">
        <v>44</v>
      </c>
      <c r="C108" s="21" t="s">
        <v>44</v>
      </c>
      <c r="D108" s="21" t="s">
        <v>126</v>
      </c>
      <c r="E108" s="21" t="s">
        <v>51</v>
      </c>
      <c r="F108" s="21" t="s">
        <v>143</v>
      </c>
      <c r="G108" s="21" t="s">
        <v>78</v>
      </c>
      <c r="H108" s="21" t="s">
        <v>36</v>
      </c>
      <c r="I108" s="23" t="s">
        <v>255</v>
      </c>
      <c r="J108" s="35"/>
      <c r="K108" s="35"/>
      <c r="L108" s="35"/>
      <c r="M108" s="35"/>
      <c r="N108" s="35"/>
      <c r="O108" s="35"/>
      <c r="P108" s="35"/>
      <c r="Q108" s="35"/>
      <c r="R108" s="35"/>
      <c r="S108" s="35"/>
      <c r="T108" s="35"/>
      <c r="U108" s="35"/>
      <c r="V108" s="35"/>
      <c r="W108" s="35"/>
      <c r="X108" s="35"/>
      <c r="Y108" s="35"/>
      <c r="Z108" s="35"/>
      <c r="AA108" s="35"/>
      <c r="AB108" s="35"/>
      <c r="AC108" s="35"/>
      <c r="AD108" s="35"/>
      <c r="AE108" s="35"/>
      <c r="AF108" s="35"/>
      <c r="AG108" s="35"/>
      <c r="AH108" s="35"/>
      <c r="AI108" s="35"/>
      <c r="AJ108" s="35"/>
      <c r="AK108" s="35"/>
      <c r="AL108" s="35"/>
      <c r="AM108" s="35"/>
      <c r="AN108" s="35"/>
      <c r="AO108" s="35"/>
      <c r="AP108" s="35"/>
      <c r="AQ108" s="35"/>
      <c r="AR108" s="35"/>
      <c r="AS108" s="67">
        <f t="shared" si="33"/>
        <v>0</v>
      </c>
      <c r="AT108" s="15"/>
      <c r="AU108" s="15"/>
      <c r="AV108" s="15"/>
      <c r="AW108" s="15"/>
    </row>
    <row r="109" spans="1:49" s="8" customFormat="1" ht="24.75" hidden="1" customHeight="1" x14ac:dyDescent="0.25">
      <c r="A109" s="62" t="s">
        <v>44</v>
      </c>
      <c r="B109" s="21" t="s">
        <v>44</v>
      </c>
      <c r="C109" s="21" t="s">
        <v>44</v>
      </c>
      <c r="D109" s="21" t="s">
        <v>7</v>
      </c>
      <c r="E109" s="21"/>
      <c r="F109" s="21"/>
      <c r="G109" s="21"/>
      <c r="H109" s="21"/>
      <c r="I109" s="14" t="s">
        <v>47</v>
      </c>
      <c r="J109" s="18">
        <f>+SUM(J110:J115)</f>
        <v>0</v>
      </c>
      <c r="K109" s="18">
        <f t="shared" ref="K109:AO109" si="34">+SUM(K110:K115)</f>
        <v>0</v>
      </c>
      <c r="L109" s="18">
        <f t="shared" si="34"/>
        <v>0</v>
      </c>
      <c r="M109" s="18">
        <f t="shared" si="34"/>
        <v>0</v>
      </c>
      <c r="N109" s="18">
        <f t="shared" si="34"/>
        <v>0</v>
      </c>
      <c r="O109" s="18">
        <f t="shared" si="34"/>
        <v>0</v>
      </c>
      <c r="P109" s="18">
        <f t="shared" si="34"/>
        <v>0</v>
      </c>
      <c r="Q109" s="18">
        <f t="shared" si="34"/>
        <v>0</v>
      </c>
      <c r="R109" s="18">
        <f t="shared" si="34"/>
        <v>0</v>
      </c>
      <c r="S109" s="18">
        <f t="shared" si="34"/>
        <v>0</v>
      </c>
      <c r="T109" s="18">
        <f t="shared" si="34"/>
        <v>0</v>
      </c>
      <c r="U109" s="18">
        <f t="shared" si="34"/>
        <v>0</v>
      </c>
      <c r="V109" s="18">
        <f t="shared" si="34"/>
        <v>0</v>
      </c>
      <c r="W109" s="18">
        <f t="shared" si="34"/>
        <v>0</v>
      </c>
      <c r="X109" s="18">
        <f t="shared" si="34"/>
        <v>0</v>
      </c>
      <c r="Y109" s="18">
        <f t="shared" si="34"/>
        <v>0</v>
      </c>
      <c r="Z109" s="18">
        <f t="shared" si="34"/>
        <v>0</v>
      </c>
      <c r="AA109" s="18">
        <f t="shared" si="34"/>
        <v>0</v>
      </c>
      <c r="AB109" s="18">
        <f t="shared" si="34"/>
        <v>0</v>
      </c>
      <c r="AC109" s="18">
        <f t="shared" si="34"/>
        <v>0</v>
      </c>
      <c r="AD109" s="18">
        <f t="shared" si="34"/>
        <v>0</v>
      </c>
      <c r="AE109" s="18">
        <f t="shared" si="34"/>
        <v>0</v>
      </c>
      <c r="AF109" s="18">
        <f t="shared" si="34"/>
        <v>0</v>
      </c>
      <c r="AG109" s="18">
        <f t="shared" si="34"/>
        <v>0</v>
      </c>
      <c r="AH109" s="18">
        <f t="shared" si="34"/>
        <v>0</v>
      </c>
      <c r="AI109" s="18">
        <f t="shared" si="34"/>
        <v>0</v>
      </c>
      <c r="AJ109" s="18">
        <f t="shared" si="34"/>
        <v>0</v>
      </c>
      <c r="AK109" s="18">
        <f t="shared" si="34"/>
        <v>0</v>
      </c>
      <c r="AL109" s="18">
        <f t="shared" si="34"/>
        <v>0</v>
      </c>
      <c r="AM109" s="18">
        <f t="shared" si="34"/>
        <v>0</v>
      </c>
      <c r="AN109" s="18">
        <f t="shared" si="34"/>
        <v>0</v>
      </c>
      <c r="AO109" s="18">
        <f t="shared" si="34"/>
        <v>0</v>
      </c>
      <c r="AP109" s="22">
        <f>+SUM(AP110:AP115)</f>
        <v>0</v>
      </c>
      <c r="AQ109" s="22">
        <f>+SUM(AQ110:AQ116)</f>
        <v>0</v>
      </c>
      <c r="AR109" s="18">
        <f>+AR110+AR111+AR112+AR115+AR116+AR114</f>
        <v>0</v>
      </c>
      <c r="AS109" s="63">
        <f>SUM(J109:AR109)</f>
        <v>0</v>
      </c>
      <c r="AT109" s="15"/>
      <c r="AU109" s="15"/>
      <c r="AV109" s="15"/>
      <c r="AW109" s="15"/>
    </row>
    <row r="110" spans="1:49" s="9" customFormat="1" ht="19.5" hidden="1" customHeight="1" x14ac:dyDescent="0.25">
      <c r="A110" s="69" t="s">
        <v>44</v>
      </c>
      <c r="B110" s="40" t="s">
        <v>44</v>
      </c>
      <c r="C110" s="40" t="s">
        <v>44</v>
      </c>
      <c r="D110" s="40" t="s">
        <v>7</v>
      </c>
      <c r="E110" s="40" t="s">
        <v>133</v>
      </c>
      <c r="F110" s="40"/>
      <c r="G110" s="40"/>
      <c r="H110" s="40" t="s">
        <v>36</v>
      </c>
      <c r="I110" s="44" t="s">
        <v>256</v>
      </c>
      <c r="J110" s="45"/>
      <c r="K110" s="45"/>
      <c r="L110" s="45"/>
      <c r="M110" s="45"/>
      <c r="N110" s="45"/>
      <c r="O110" s="45"/>
      <c r="P110" s="45"/>
      <c r="Q110" s="45"/>
      <c r="R110" s="45"/>
      <c r="S110" s="45"/>
      <c r="T110" s="45"/>
      <c r="U110" s="45"/>
      <c r="V110" s="45"/>
      <c r="W110" s="45"/>
      <c r="X110" s="45"/>
      <c r="Y110" s="45"/>
      <c r="Z110" s="45"/>
      <c r="AA110" s="45"/>
      <c r="AB110" s="45"/>
      <c r="AC110" s="45"/>
      <c r="AD110" s="45"/>
      <c r="AE110" s="45"/>
      <c r="AF110" s="45"/>
      <c r="AG110" s="45"/>
      <c r="AH110" s="45"/>
      <c r="AI110" s="45"/>
      <c r="AJ110" s="45"/>
      <c r="AK110" s="45"/>
      <c r="AL110" s="45"/>
      <c r="AM110" s="45"/>
      <c r="AN110" s="45"/>
      <c r="AO110" s="45"/>
      <c r="AP110" s="45"/>
      <c r="AQ110" s="27"/>
      <c r="AR110" s="27"/>
      <c r="AS110" s="64">
        <f t="shared" si="33"/>
        <v>0</v>
      </c>
      <c r="AT110" s="39"/>
      <c r="AU110" s="39"/>
      <c r="AV110" s="39"/>
      <c r="AW110" s="39"/>
    </row>
    <row r="111" spans="1:49" s="8" customFormat="1" ht="12" hidden="1" customHeight="1" x14ac:dyDescent="0.15">
      <c r="A111" s="62" t="s">
        <v>44</v>
      </c>
      <c r="B111" s="21" t="s">
        <v>44</v>
      </c>
      <c r="C111" s="21" t="s">
        <v>44</v>
      </c>
      <c r="D111" s="21" t="s">
        <v>7</v>
      </c>
      <c r="E111" s="21" t="s">
        <v>122</v>
      </c>
      <c r="F111" s="21"/>
      <c r="G111" s="21"/>
      <c r="H111" s="21" t="s">
        <v>36</v>
      </c>
      <c r="I111" s="23" t="s">
        <v>232</v>
      </c>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67">
        <f t="shared" si="33"/>
        <v>0</v>
      </c>
      <c r="AT111" s="15"/>
      <c r="AU111" s="15"/>
      <c r="AV111" s="15"/>
      <c r="AW111" s="15"/>
    </row>
    <row r="112" spans="1:49" s="8" customFormat="1" ht="17.25" hidden="1" customHeight="1" x14ac:dyDescent="0.15">
      <c r="A112" s="62" t="s">
        <v>44</v>
      </c>
      <c r="B112" s="21" t="s">
        <v>44</v>
      </c>
      <c r="C112" s="21" t="s">
        <v>44</v>
      </c>
      <c r="D112" s="21" t="s">
        <v>7</v>
      </c>
      <c r="E112" s="21" t="s">
        <v>5</v>
      </c>
      <c r="F112" s="21"/>
      <c r="G112" s="21"/>
      <c r="H112" s="21" t="s">
        <v>36</v>
      </c>
      <c r="I112" s="23" t="s">
        <v>257</v>
      </c>
      <c r="J112" s="35"/>
      <c r="K112" s="35"/>
      <c r="L112" s="35"/>
      <c r="M112" s="35"/>
      <c r="N112" s="35"/>
      <c r="O112" s="35"/>
      <c r="P112" s="35"/>
      <c r="Q112" s="35"/>
      <c r="R112" s="35"/>
      <c r="S112" s="35"/>
      <c r="T112" s="35"/>
      <c r="U112" s="35"/>
      <c r="V112" s="35"/>
      <c r="W112" s="35"/>
      <c r="X112" s="35"/>
      <c r="Y112" s="35"/>
      <c r="Z112" s="35"/>
      <c r="AA112" s="35"/>
      <c r="AB112" s="35"/>
      <c r="AC112" s="35"/>
      <c r="AD112" s="35"/>
      <c r="AE112" s="35"/>
      <c r="AF112" s="35"/>
      <c r="AG112" s="35"/>
      <c r="AH112" s="35"/>
      <c r="AI112" s="35"/>
      <c r="AJ112" s="35"/>
      <c r="AK112" s="35"/>
      <c r="AL112" s="35"/>
      <c r="AM112" s="35"/>
      <c r="AN112" s="35"/>
      <c r="AO112" s="35"/>
      <c r="AP112" s="35"/>
      <c r="AQ112" s="35"/>
      <c r="AR112" s="35"/>
      <c r="AS112" s="67">
        <f t="shared" si="33"/>
        <v>0</v>
      </c>
      <c r="AT112" s="15"/>
      <c r="AU112" s="15"/>
      <c r="AV112" s="15"/>
      <c r="AW112" s="15"/>
    </row>
    <row r="113" spans="1:49" s="8" customFormat="1" ht="12.75" hidden="1" customHeight="1" x14ac:dyDescent="0.15">
      <c r="A113" s="62" t="s">
        <v>44</v>
      </c>
      <c r="B113" s="21" t="s">
        <v>44</v>
      </c>
      <c r="C113" s="21" t="s">
        <v>44</v>
      </c>
      <c r="D113" s="21" t="s">
        <v>7</v>
      </c>
      <c r="E113" s="21" t="s">
        <v>5</v>
      </c>
      <c r="F113" s="21"/>
      <c r="G113" s="21"/>
      <c r="H113" s="21" t="s">
        <v>36</v>
      </c>
      <c r="I113" s="23" t="s">
        <v>248</v>
      </c>
      <c r="J113" s="35"/>
      <c r="K113" s="35"/>
      <c r="L113" s="35"/>
      <c r="M113" s="35"/>
      <c r="N113" s="35"/>
      <c r="O113" s="35"/>
      <c r="P113" s="35"/>
      <c r="Q113" s="35"/>
      <c r="R113" s="35"/>
      <c r="S113" s="35"/>
      <c r="T113" s="35"/>
      <c r="U113" s="35"/>
      <c r="V113" s="35"/>
      <c r="W113" s="35"/>
      <c r="X113" s="35"/>
      <c r="Y113" s="35"/>
      <c r="Z113" s="35"/>
      <c r="AA113" s="35"/>
      <c r="AB113" s="35"/>
      <c r="AC113" s="35"/>
      <c r="AD113" s="35"/>
      <c r="AE113" s="35"/>
      <c r="AF113" s="35"/>
      <c r="AG113" s="35"/>
      <c r="AH113" s="35"/>
      <c r="AI113" s="35"/>
      <c r="AJ113" s="35"/>
      <c r="AK113" s="35"/>
      <c r="AL113" s="35"/>
      <c r="AM113" s="35"/>
      <c r="AN113" s="35"/>
      <c r="AO113" s="35"/>
      <c r="AP113" s="35"/>
      <c r="AQ113" s="35"/>
      <c r="AR113" s="35"/>
      <c r="AS113" s="67">
        <f t="shared" si="33"/>
        <v>0</v>
      </c>
      <c r="AT113" s="15"/>
      <c r="AU113" s="15"/>
      <c r="AV113" s="15"/>
      <c r="AW113" s="15"/>
    </row>
    <row r="114" spans="1:49" s="8" customFormat="1" ht="12.75" hidden="1" customHeight="1" x14ac:dyDescent="0.15">
      <c r="A114" s="62" t="s">
        <v>44</v>
      </c>
      <c r="B114" s="21" t="s">
        <v>44</v>
      </c>
      <c r="C114" s="21" t="s">
        <v>44</v>
      </c>
      <c r="D114" s="21" t="s">
        <v>7</v>
      </c>
      <c r="E114" s="21" t="s">
        <v>124</v>
      </c>
      <c r="F114" s="21"/>
      <c r="G114" s="21"/>
      <c r="H114" s="21" t="s">
        <v>36</v>
      </c>
      <c r="I114" s="23" t="s">
        <v>232</v>
      </c>
      <c r="J114" s="35"/>
      <c r="K114" s="35"/>
      <c r="L114" s="35"/>
      <c r="M114" s="35"/>
      <c r="N114" s="35"/>
      <c r="O114" s="35"/>
      <c r="P114" s="35"/>
      <c r="Q114" s="35"/>
      <c r="R114" s="35"/>
      <c r="S114" s="35"/>
      <c r="T114" s="35"/>
      <c r="U114" s="35"/>
      <c r="V114" s="35"/>
      <c r="W114" s="35"/>
      <c r="X114" s="35"/>
      <c r="Y114" s="35"/>
      <c r="Z114" s="35"/>
      <c r="AA114" s="35"/>
      <c r="AB114" s="35"/>
      <c r="AC114" s="35"/>
      <c r="AD114" s="35"/>
      <c r="AE114" s="35"/>
      <c r="AF114" s="35"/>
      <c r="AG114" s="35"/>
      <c r="AH114" s="35"/>
      <c r="AI114" s="35"/>
      <c r="AJ114" s="35"/>
      <c r="AK114" s="35"/>
      <c r="AL114" s="35"/>
      <c r="AM114" s="35"/>
      <c r="AN114" s="35"/>
      <c r="AO114" s="35"/>
      <c r="AP114" s="35"/>
      <c r="AQ114" s="35"/>
      <c r="AR114" s="35"/>
      <c r="AS114" s="67">
        <f>SUM(J114:AR114)</f>
        <v>0</v>
      </c>
      <c r="AT114" s="15"/>
      <c r="AU114" s="15"/>
      <c r="AV114" s="15"/>
      <c r="AW114" s="15"/>
    </row>
    <row r="115" spans="1:49" s="8" customFormat="1" ht="27.75" hidden="1" customHeight="1" x14ac:dyDescent="0.15">
      <c r="A115" s="62" t="s">
        <v>44</v>
      </c>
      <c r="B115" s="21" t="s">
        <v>44</v>
      </c>
      <c r="C115" s="21" t="s">
        <v>44</v>
      </c>
      <c r="D115" s="21" t="s">
        <v>7</v>
      </c>
      <c r="E115" s="21" t="s">
        <v>126</v>
      </c>
      <c r="F115" s="21"/>
      <c r="G115" s="21"/>
      <c r="H115" s="21" t="s">
        <v>36</v>
      </c>
      <c r="I115" s="23" t="s">
        <v>162</v>
      </c>
      <c r="J115" s="35"/>
      <c r="K115" s="35"/>
      <c r="L115" s="35"/>
      <c r="M115" s="35"/>
      <c r="N115" s="35"/>
      <c r="O115" s="35"/>
      <c r="P115" s="35"/>
      <c r="Q115" s="35"/>
      <c r="R115" s="35"/>
      <c r="S115" s="35"/>
      <c r="T115" s="35"/>
      <c r="U115" s="35"/>
      <c r="V115" s="35"/>
      <c r="W115" s="35"/>
      <c r="X115" s="35"/>
      <c r="Y115" s="35"/>
      <c r="Z115" s="35"/>
      <c r="AA115" s="35"/>
      <c r="AB115" s="35"/>
      <c r="AC115" s="35"/>
      <c r="AD115" s="35"/>
      <c r="AE115" s="35"/>
      <c r="AF115" s="35"/>
      <c r="AG115" s="35"/>
      <c r="AH115" s="35"/>
      <c r="AI115" s="35"/>
      <c r="AJ115" s="35"/>
      <c r="AK115" s="35"/>
      <c r="AL115" s="35"/>
      <c r="AM115" s="35"/>
      <c r="AN115" s="35"/>
      <c r="AO115" s="35"/>
      <c r="AP115" s="35"/>
      <c r="AQ115" s="35"/>
      <c r="AR115" s="35"/>
      <c r="AS115" s="67">
        <f t="shared" si="33"/>
        <v>0</v>
      </c>
      <c r="AT115" s="15"/>
      <c r="AU115" s="15"/>
      <c r="AV115" s="15"/>
      <c r="AW115" s="15"/>
    </row>
    <row r="116" spans="1:49" s="8" customFormat="1" ht="27.75" hidden="1" customHeight="1" x14ac:dyDescent="0.15">
      <c r="A116" s="62" t="s">
        <v>44</v>
      </c>
      <c r="B116" s="21" t="s">
        <v>44</v>
      </c>
      <c r="C116" s="21" t="s">
        <v>44</v>
      </c>
      <c r="D116" s="21" t="s">
        <v>7</v>
      </c>
      <c r="E116" s="21" t="s">
        <v>126</v>
      </c>
      <c r="F116" s="21" t="s">
        <v>51</v>
      </c>
      <c r="G116" s="21" t="s">
        <v>253</v>
      </c>
      <c r="H116" s="21" t="s">
        <v>36</v>
      </c>
      <c r="I116" s="23" t="s">
        <v>258</v>
      </c>
      <c r="J116" s="35"/>
      <c r="K116" s="35"/>
      <c r="L116" s="35"/>
      <c r="M116" s="35"/>
      <c r="N116" s="35"/>
      <c r="O116" s="35"/>
      <c r="P116" s="35"/>
      <c r="Q116" s="35"/>
      <c r="R116" s="35"/>
      <c r="S116" s="35"/>
      <c r="T116" s="35"/>
      <c r="U116" s="35"/>
      <c r="V116" s="35"/>
      <c r="W116" s="35"/>
      <c r="X116" s="35"/>
      <c r="Y116" s="35"/>
      <c r="Z116" s="35"/>
      <c r="AA116" s="35"/>
      <c r="AB116" s="35"/>
      <c r="AC116" s="35"/>
      <c r="AD116" s="35"/>
      <c r="AE116" s="35"/>
      <c r="AF116" s="35"/>
      <c r="AG116" s="35"/>
      <c r="AH116" s="35"/>
      <c r="AI116" s="35"/>
      <c r="AJ116" s="35"/>
      <c r="AK116" s="35"/>
      <c r="AL116" s="35"/>
      <c r="AM116" s="35"/>
      <c r="AN116" s="35"/>
      <c r="AO116" s="35"/>
      <c r="AP116" s="35"/>
      <c r="AQ116" s="35"/>
      <c r="AR116" s="35"/>
      <c r="AS116" s="67">
        <f t="shared" si="33"/>
        <v>0</v>
      </c>
      <c r="AT116" s="15"/>
      <c r="AU116" s="15"/>
      <c r="AV116" s="15"/>
      <c r="AW116" s="15"/>
    </row>
    <row r="117" spans="1:49" s="8" customFormat="1" ht="23.25" hidden="1" customHeight="1" x14ac:dyDescent="0.25">
      <c r="A117" s="62" t="s">
        <v>44</v>
      </c>
      <c r="B117" s="21" t="s">
        <v>44</v>
      </c>
      <c r="C117" s="21" t="s">
        <v>44</v>
      </c>
      <c r="D117" s="21" t="s">
        <v>129</v>
      </c>
      <c r="E117" s="21"/>
      <c r="F117" s="21"/>
      <c r="G117" s="21"/>
      <c r="H117" s="21" t="s">
        <v>36</v>
      </c>
      <c r="I117" s="14" t="s">
        <v>42</v>
      </c>
      <c r="J117" s="18">
        <f t="shared" ref="J117:AO117" si="35">+SUM(J119:J120)</f>
        <v>0</v>
      </c>
      <c r="K117" s="18">
        <f t="shared" si="35"/>
        <v>0</v>
      </c>
      <c r="L117" s="18">
        <f t="shared" si="35"/>
        <v>0</v>
      </c>
      <c r="M117" s="18">
        <f t="shared" si="35"/>
        <v>0</v>
      </c>
      <c r="N117" s="18">
        <f t="shared" si="35"/>
        <v>0</v>
      </c>
      <c r="O117" s="18">
        <f t="shared" si="35"/>
        <v>0</v>
      </c>
      <c r="P117" s="18">
        <f t="shared" si="35"/>
        <v>0</v>
      </c>
      <c r="Q117" s="18">
        <f t="shared" si="35"/>
        <v>0</v>
      </c>
      <c r="R117" s="18">
        <f t="shared" si="35"/>
        <v>0</v>
      </c>
      <c r="S117" s="18">
        <f t="shared" si="35"/>
        <v>0</v>
      </c>
      <c r="T117" s="18">
        <f t="shared" si="35"/>
        <v>0</v>
      </c>
      <c r="U117" s="18">
        <f t="shared" si="35"/>
        <v>0</v>
      </c>
      <c r="V117" s="18">
        <f t="shared" si="35"/>
        <v>0</v>
      </c>
      <c r="W117" s="18">
        <f t="shared" si="35"/>
        <v>0</v>
      </c>
      <c r="X117" s="18">
        <f t="shared" si="35"/>
        <v>0</v>
      </c>
      <c r="Y117" s="18">
        <f t="shared" si="35"/>
        <v>0</v>
      </c>
      <c r="Z117" s="18">
        <f t="shared" si="35"/>
        <v>0</v>
      </c>
      <c r="AA117" s="18">
        <f t="shared" si="35"/>
        <v>0</v>
      </c>
      <c r="AB117" s="18">
        <f t="shared" si="35"/>
        <v>0</v>
      </c>
      <c r="AC117" s="18">
        <f t="shared" si="35"/>
        <v>0</v>
      </c>
      <c r="AD117" s="18">
        <f t="shared" si="35"/>
        <v>0</v>
      </c>
      <c r="AE117" s="18">
        <f t="shared" si="35"/>
        <v>0</v>
      </c>
      <c r="AF117" s="18">
        <f t="shared" si="35"/>
        <v>0</v>
      </c>
      <c r="AG117" s="18">
        <f t="shared" si="35"/>
        <v>0</v>
      </c>
      <c r="AH117" s="18">
        <f t="shared" si="35"/>
        <v>0</v>
      </c>
      <c r="AI117" s="18">
        <f t="shared" si="35"/>
        <v>0</v>
      </c>
      <c r="AJ117" s="18">
        <f t="shared" si="35"/>
        <v>0</v>
      </c>
      <c r="AK117" s="18">
        <f t="shared" si="35"/>
        <v>0</v>
      </c>
      <c r="AL117" s="18">
        <f t="shared" si="35"/>
        <v>0</v>
      </c>
      <c r="AM117" s="18">
        <f t="shared" si="35"/>
        <v>0</v>
      </c>
      <c r="AN117" s="18">
        <f t="shared" si="35"/>
        <v>0</v>
      </c>
      <c r="AO117" s="18">
        <f t="shared" si="35"/>
        <v>0</v>
      </c>
      <c r="AP117" s="22">
        <f>+SUM(AP119:AP120)</f>
        <v>0</v>
      </c>
      <c r="AQ117" s="22">
        <f>+SUM(AQ118,AQ120)+AQ121</f>
        <v>0</v>
      </c>
      <c r="AR117" s="22">
        <f>+SUM(AR118,AR120)+AR121</f>
        <v>0</v>
      </c>
      <c r="AS117" s="63">
        <f>+SUM(J117:AR117)</f>
        <v>0</v>
      </c>
      <c r="AT117" s="15"/>
      <c r="AU117" s="15"/>
      <c r="AV117" s="15"/>
      <c r="AW117" s="15"/>
    </row>
    <row r="118" spans="1:49" s="8" customFormat="1" ht="23.25" hidden="1" customHeight="1" x14ac:dyDescent="0.25">
      <c r="A118" s="62" t="s">
        <v>44</v>
      </c>
      <c r="B118" s="21" t="s">
        <v>44</v>
      </c>
      <c r="C118" s="21" t="s">
        <v>44</v>
      </c>
      <c r="D118" s="21" t="s">
        <v>129</v>
      </c>
      <c r="E118" s="21" t="s">
        <v>133</v>
      </c>
      <c r="F118" s="21"/>
      <c r="G118" s="21"/>
      <c r="H118" s="21"/>
      <c r="I118" s="14" t="s">
        <v>50</v>
      </c>
      <c r="J118" s="18">
        <f t="shared" ref="J118:AP118" si="36">+J119</f>
        <v>0</v>
      </c>
      <c r="K118" s="18">
        <f t="shared" si="36"/>
        <v>0</v>
      </c>
      <c r="L118" s="18">
        <f t="shared" si="36"/>
        <v>0</v>
      </c>
      <c r="M118" s="18">
        <f t="shared" si="36"/>
        <v>0</v>
      </c>
      <c r="N118" s="18">
        <f t="shared" si="36"/>
        <v>0</v>
      </c>
      <c r="O118" s="18">
        <f t="shared" si="36"/>
        <v>0</v>
      </c>
      <c r="P118" s="18">
        <f t="shared" si="36"/>
        <v>0</v>
      </c>
      <c r="Q118" s="18">
        <f t="shared" si="36"/>
        <v>0</v>
      </c>
      <c r="R118" s="18">
        <f t="shared" si="36"/>
        <v>0</v>
      </c>
      <c r="S118" s="18">
        <f t="shared" si="36"/>
        <v>0</v>
      </c>
      <c r="T118" s="18">
        <f t="shared" si="36"/>
        <v>0</v>
      </c>
      <c r="U118" s="18">
        <f t="shared" si="36"/>
        <v>0</v>
      </c>
      <c r="V118" s="18">
        <f t="shared" si="36"/>
        <v>0</v>
      </c>
      <c r="W118" s="18">
        <f t="shared" si="36"/>
        <v>0</v>
      </c>
      <c r="X118" s="18">
        <f t="shared" si="36"/>
        <v>0</v>
      </c>
      <c r="Y118" s="18">
        <f t="shared" si="36"/>
        <v>0</v>
      </c>
      <c r="Z118" s="18">
        <f t="shared" si="36"/>
        <v>0</v>
      </c>
      <c r="AA118" s="18">
        <f t="shared" si="36"/>
        <v>0</v>
      </c>
      <c r="AB118" s="18">
        <f t="shared" si="36"/>
        <v>0</v>
      </c>
      <c r="AC118" s="18">
        <f t="shared" si="36"/>
        <v>0</v>
      </c>
      <c r="AD118" s="18">
        <f t="shared" si="36"/>
        <v>0</v>
      </c>
      <c r="AE118" s="18">
        <f t="shared" si="36"/>
        <v>0</v>
      </c>
      <c r="AF118" s="18">
        <f t="shared" si="36"/>
        <v>0</v>
      </c>
      <c r="AG118" s="18">
        <f t="shared" si="36"/>
        <v>0</v>
      </c>
      <c r="AH118" s="18">
        <f t="shared" si="36"/>
        <v>0</v>
      </c>
      <c r="AI118" s="18">
        <f t="shared" si="36"/>
        <v>0</v>
      </c>
      <c r="AJ118" s="18">
        <f t="shared" si="36"/>
        <v>0</v>
      </c>
      <c r="AK118" s="18">
        <f t="shared" si="36"/>
        <v>0</v>
      </c>
      <c r="AL118" s="18">
        <f t="shared" si="36"/>
        <v>0</v>
      </c>
      <c r="AM118" s="18">
        <f t="shared" si="36"/>
        <v>0</v>
      </c>
      <c r="AN118" s="18">
        <f t="shared" si="36"/>
        <v>0</v>
      </c>
      <c r="AO118" s="18">
        <f t="shared" si="36"/>
        <v>0</v>
      </c>
      <c r="AP118" s="18">
        <f t="shared" si="36"/>
        <v>0</v>
      </c>
      <c r="AQ118" s="18">
        <f>+AQ119</f>
        <v>0</v>
      </c>
      <c r="AR118" s="18">
        <f>+AR119</f>
        <v>0</v>
      </c>
      <c r="AS118" s="63">
        <f>+SUM(J118:AR118)</f>
        <v>0</v>
      </c>
      <c r="AT118" s="15"/>
      <c r="AU118" s="15"/>
      <c r="AV118" s="15"/>
      <c r="AW118" s="15"/>
    </row>
    <row r="119" spans="1:49" s="8" customFormat="1" ht="23.25" hidden="1" customHeight="1" x14ac:dyDescent="0.15">
      <c r="A119" s="62" t="s">
        <v>44</v>
      </c>
      <c r="B119" s="21" t="s">
        <v>44</v>
      </c>
      <c r="C119" s="21" t="s">
        <v>44</v>
      </c>
      <c r="D119" s="21" t="s">
        <v>129</v>
      </c>
      <c r="E119" s="21" t="s">
        <v>133</v>
      </c>
      <c r="F119" s="21" t="s">
        <v>94</v>
      </c>
      <c r="G119" s="21"/>
      <c r="H119" s="21" t="s">
        <v>36</v>
      </c>
      <c r="I119" s="23" t="s">
        <v>259</v>
      </c>
      <c r="J119" s="35"/>
      <c r="K119" s="35"/>
      <c r="L119" s="35"/>
      <c r="M119" s="35"/>
      <c r="N119" s="35"/>
      <c r="O119" s="35"/>
      <c r="P119" s="35"/>
      <c r="Q119" s="35"/>
      <c r="R119" s="35"/>
      <c r="S119" s="35"/>
      <c r="T119" s="35"/>
      <c r="U119" s="35"/>
      <c r="V119" s="35"/>
      <c r="W119" s="35"/>
      <c r="X119" s="35"/>
      <c r="Y119" s="35"/>
      <c r="Z119" s="35"/>
      <c r="AA119" s="35"/>
      <c r="AB119" s="35"/>
      <c r="AC119" s="35"/>
      <c r="AD119" s="35"/>
      <c r="AE119" s="35"/>
      <c r="AF119" s="35"/>
      <c r="AG119" s="35"/>
      <c r="AH119" s="35"/>
      <c r="AI119" s="35"/>
      <c r="AJ119" s="35"/>
      <c r="AK119" s="35"/>
      <c r="AL119" s="35"/>
      <c r="AM119" s="35"/>
      <c r="AN119" s="35"/>
      <c r="AO119" s="35"/>
      <c r="AP119" s="35"/>
      <c r="AQ119" s="35"/>
      <c r="AR119" s="35"/>
      <c r="AS119" s="64">
        <f t="shared" si="33"/>
        <v>0</v>
      </c>
      <c r="AT119" s="15"/>
      <c r="AU119" s="15"/>
      <c r="AV119" s="15"/>
      <c r="AW119" s="15"/>
    </row>
    <row r="120" spans="1:49" s="8" customFormat="1" ht="23.25" hidden="1" customHeight="1" x14ac:dyDescent="0.15">
      <c r="A120" s="62" t="s">
        <v>44</v>
      </c>
      <c r="B120" s="21" t="s">
        <v>44</v>
      </c>
      <c r="C120" s="21" t="s">
        <v>44</v>
      </c>
      <c r="D120" s="21" t="s">
        <v>129</v>
      </c>
      <c r="E120" s="21" t="s">
        <v>124</v>
      </c>
      <c r="F120" s="21"/>
      <c r="G120" s="21"/>
      <c r="H120" s="21" t="s">
        <v>36</v>
      </c>
      <c r="I120" s="23" t="s">
        <v>260</v>
      </c>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35"/>
      <c r="AR120" s="27"/>
      <c r="AS120" s="64">
        <f t="shared" si="33"/>
        <v>0</v>
      </c>
      <c r="AT120" s="15"/>
      <c r="AU120" s="15"/>
      <c r="AV120" s="15"/>
      <c r="AW120" s="15"/>
    </row>
    <row r="121" spans="1:49" s="8" customFormat="1" ht="23.25" hidden="1" customHeight="1" x14ac:dyDescent="0.15">
      <c r="A121" s="62" t="s">
        <v>44</v>
      </c>
      <c r="B121" s="21" t="s">
        <v>44</v>
      </c>
      <c r="C121" s="21" t="s">
        <v>44</v>
      </c>
      <c r="D121" s="21" t="s">
        <v>129</v>
      </c>
      <c r="E121" s="21" t="s">
        <v>101</v>
      </c>
      <c r="F121" s="21" t="s">
        <v>94</v>
      </c>
      <c r="G121" s="21"/>
      <c r="H121" s="21" t="s">
        <v>36</v>
      </c>
      <c r="I121" s="23" t="s">
        <v>261</v>
      </c>
      <c r="J121" s="35"/>
      <c r="K121" s="35"/>
      <c r="L121" s="35"/>
      <c r="M121" s="35"/>
      <c r="N121" s="35"/>
      <c r="O121" s="35"/>
      <c r="P121" s="35"/>
      <c r="Q121" s="35"/>
      <c r="R121" s="35"/>
      <c r="S121" s="35"/>
      <c r="T121" s="35"/>
      <c r="U121" s="35"/>
      <c r="V121" s="35"/>
      <c r="W121" s="35"/>
      <c r="X121" s="35"/>
      <c r="Y121" s="35"/>
      <c r="Z121" s="35"/>
      <c r="AA121" s="35"/>
      <c r="AB121" s="35"/>
      <c r="AC121" s="35"/>
      <c r="AD121" s="35"/>
      <c r="AE121" s="35"/>
      <c r="AF121" s="35"/>
      <c r="AG121" s="35"/>
      <c r="AH121" s="35"/>
      <c r="AI121" s="35"/>
      <c r="AJ121" s="35"/>
      <c r="AK121" s="35"/>
      <c r="AL121" s="35"/>
      <c r="AM121" s="35"/>
      <c r="AN121" s="35"/>
      <c r="AO121" s="35"/>
      <c r="AP121" s="35"/>
      <c r="AQ121" s="35"/>
      <c r="AR121" s="35"/>
      <c r="AS121" s="64">
        <f t="shared" si="33"/>
        <v>0</v>
      </c>
      <c r="AT121" s="15"/>
      <c r="AU121" s="15"/>
      <c r="AV121" s="15"/>
      <c r="AW121" s="15"/>
    </row>
    <row r="122" spans="1:49" s="8" customFormat="1" ht="23.25" hidden="1" customHeight="1" x14ac:dyDescent="0.15">
      <c r="A122" s="62" t="s">
        <v>44</v>
      </c>
      <c r="B122" s="21" t="s">
        <v>44</v>
      </c>
      <c r="C122" s="21" t="s">
        <v>44</v>
      </c>
      <c r="D122" s="21" t="s">
        <v>131</v>
      </c>
      <c r="E122" s="21"/>
      <c r="F122" s="21"/>
      <c r="G122" s="21"/>
      <c r="H122" s="21" t="s">
        <v>36</v>
      </c>
      <c r="I122" s="23" t="s">
        <v>249</v>
      </c>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22"/>
      <c r="AR122" s="35"/>
      <c r="AS122" s="63">
        <f>SUM(J122:AR122)</f>
        <v>0</v>
      </c>
      <c r="AT122" s="15"/>
      <c r="AU122" s="15"/>
      <c r="AV122" s="15"/>
      <c r="AW122" s="15"/>
    </row>
    <row r="123" spans="1:49" s="8" customFormat="1" ht="23.25" hidden="1" customHeight="1" x14ac:dyDescent="0.15">
      <c r="A123" s="62" t="s">
        <v>44</v>
      </c>
      <c r="B123" s="21" t="s">
        <v>44</v>
      </c>
      <c r="C123" s="21" t="s">
        <v>44</v>
      </c>
      <c r="D123" s="21" t="s">
        <v>131</v>
      </c>
      <c r="E123" s="21"/>
      <c r="F123" s="21"/>
      <c r="G123" s="21"/>
      <c r="H123" s="21" t="s">
        <v>36</v>
      </c>
      <c r="I123" s="23" t="s">
        <v>250</v>
      </c>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22"/>
      <c r="AR123" s="35"/>
      <c r="AS123" s="63">
        <f t="shared" si="33"/>
        <v>0</v>
      </c>
      <c r="AT123" s="15"/>
      <c r="AU123" s="15"/>
      <c r="AV123" s="15"/>
      <c r="AW123" s="15"/>
    </row>
    <row r="124" spans="1:49" s="8" customFormat="1" ht="23.25" hidden="1" customHeight="1" x14ac:dyDescent="0.15">
      <c r="A124" s="62" t="s">
        <v>44</v>
      </c>
      <c r="B124" s="21" t="s">
        <v>44</v>
      </c>
      <c r="C124" s="21" t="s">
        <v>143</v>
      </c>
      <c r="D124" s="21"/>
      <c r="E124" s="21"/>
      <c r="F124" s="21"/>
      <c r="G124" s="21"/>
      <c r="H124" s="21" t="s">
        <v>36</v>
      </c>
      <c r="I124" s="23" t="s">
        <v>46</v>
      </c>
      <c r="J124" s="35"/>
      <c r="K124" s="35"/>
      <c r="L124" s="35"/>
      <c r="M124" s="35"/>
      <c r="N124" s="35"/>
      <c r="O124" s="35"/>
      <c r="P124" s="35"/>
      <c r="Q124" s="35"/>
      <c r="R124" s="35"/>
      <c r="S124" s="35"/>
      <c r="T124" s="35"/>
      <c r="U124" s="35"/>
      <c r="V124" s="35"/>
      <c r="W124" s="35"/>
      <c r="X124" s="35"/>
      <c r="Y124" s="35"/>
      <c r="Z124" s="35"/>
      <c r="AA124" s="35"/>
      <c r="AB124" s="35"/>
      <c r="AC124" s="35"/>
      <c r="AD124" s="35"/>
      <c r="AE124" s="35"/>
      <c r="AF124" s="35"/>
      <c r="AG124" s="35"/>
      <c r="AH124" s="35"/>
      <c r="AI124" s="35"/>
      <c r="AJ124" s="35"/>
      <c r="AK124" s="35"/>
      <c r="AL124" s="35"/>
      <c r="AM124" s="35"/>
      <c r="AN124" s="35"/>
      <c r="AO124" s="35"/>
      <c r="AP124" s="35"/>
      <c r="AQ124" s="26"/>
      <c r="AR124" s="26"/>
      <c r="AS124" s="26">
        <f t="shared" si="33"/>
        <v>0</v>
      </c>
      <c r="AT124" s="15"/>
      <c r="AU124" s="15"/>
      <c r="AV124" s="15"/>
      <c r="AW124" s="15"/>
    </row>
    <row r="125" spans="1:49" s="8" customFormat="1" ht="21.75" customHeight="1" x14ac:dyDescent="0.25">
      <c r="A125" s="62" t="s">
        <v>143</v>
      </c>
      <c r="B125" s="21"/>
      <c r="C125" s="21"/>
      <c r="D125" s="21"/>
      <c r="E125" s="21"/>
      <c r="F125" s="21"/>
      <c r="G125" s="21"/>
      <c r="H125" s="21"/>
      <c r="I125" s="14" t="s">
        <v>86</v>
      </c>
      <c r="J125" s="18">
        <f t="shared" ref="J125:AS125" si="37">+J126+J128+J131+J138</f>
        <v>0</v>
      </c>
      <c r="K125" s="18">
        <f t="shared" si="37"/>
        <v>0</v>
      </c>
      <c r="L125" s="18">
        <f t="shared" si="37"/>
        <v>0</v>
      </c>
      <c r="M125" s="18">
        <f t="shared" si="37"/>
        <v>0</v>
      </c>
      <c r="N125" s="18">
        <f t="shared" si="37"/>
        <v>0</v>
      </c>
      <c r="O125" s="18">
        <f t="shared" si="37"/>
        <v>0</v>
      </c>
      <c r="P125" s="18">
        <f t="shared" si="37"/>
        <v>0</v>
      </c>
      <c r="Q125" s="18">
        <f t="shared" si="37"/>
        <v>0</v>
      </c>
      <c r="R125" s="18">
        <f t="shared" si="37"/>
        <v>0</v>
      </c>
      <c r="S125" s="18">
        <f t="shared" si="37"/>
        <v>0</v>
      </c>
      <c r="T125" s="18">
        <f t="shared" si="37"/>
        <v>31695606</v>
      </c>
      <c r="U125" s="18">
        <f t="shared" si="37"/>
        <v>0</v>
      </c>
      <c r="V125" s="18">
        <f t="shared" si="37"/>
        <v>0</v>
      </c>
      <c r="W125" s="18">
        <f t="shared" si="37"/>
        <v>0</v>
      </c>
      <c r="X125" s="18">
        <f t="shared" si="37"/>
        <v>0</v>
      </c>
      <c r="Y125" s="18">
        <f t="shared" si="37"/>
        <v>0</v>
      </c>
      <c r="Z125" s="18">
        <f t="shared" si="37"/>
        <v>0</v>
      </c>
      <c r="AA125" s="18">
        <f t="shared" si="37"/>
        <v>0</v>
      </c>
      <c r="AB125" s="18">
        <f t="shared" si="37"/>
        <v>0</v>
      </c>
      <c r="AC125" s="18">
        <f t="shared" si="37"/>
        <v>0</v>
      </c>
      <c r="AD125" s="18">
        <f t="shared" si="37"/>
        <v>0</v>
      </c>
      <c r="AE125" s="18">
        <f t="shared" si="37"/>
        <v>0</v>
      </c>
      <c r="AF125" s="18">
        <f t="shared" si="37"/>
        <v>0</v>
      </c>
      <c r="AG125" s="18">
        <f t="shared" si="37"/>
        <v>0</v>
      </c>
      <c r="AH125" s="18">
        <f t="shared" si="37"/>
        <v>0</v>
      </c>
      <c r="AI125" s="18">
        <f t="shared" si="37"/>
        <v>0</v>
      </c>
      <c r="AJ125" s="18">
        <f t="shared" si="37"/>
        <v>0</v>
      </c>
      <c r="AK125" s="18">
        <f t="shared" si="37"/>
        <v>0</v>
      </c>
      <c r="AL125" s="18">
        <f t="shared" si="37"/>
        <v>0</v>
      </c>
      <c r="AM125" s="18">
        <f t="shared" si="37"/>
        <v>0</v>
      </c>
      <c r="AN125" s="18">
        <f t="shared" si="37"/>
        <v>0</v>
      </c>
      <c r="AO125" s="18">
        <f t="shared" si="37"/>
        <v>0</v>
      </c>
      <c r="AP125" s="18">
        <f t="shared" si="37"/>
        <v>0</v>
      </c>
      <c r="AQ125" s="18">
        <f t="shared" si="37"/>
        <v>-33058395</v>
      </c>
      <c r="AR125" s="18">
        <f t="shared" si="37"/>
        <v>1362789</v>
      </c>
      <c r="AS125" s="63">
        <f t="shared" si="37"/>
        <v>0</v>
      </c>
      <c r="AT125" s="15"/>
      <c r="AU125" s="15"/>
      <c r="AV125" s="15"/>
      <c r="AW125" s="15"/>
    </row>
    <row r="126" spans="1:49" s="8" customFormat="1" ht="30" customHeight="1" x14ac:dyDescent="0.25">
      <c r="A126" s="62" t="s">
        <v>143</v>
      </c>
      <c r="B126" s="21" t="s">
        <v>44</v>
      </c>
      <c r="C126" s="21"/>
      <c r="D126" s="21"/>
      <c r="E126" s="21"/>
      <c r="F126" s="21"/>
      <c r="G126" s="21"/>
      <c r="H126" s="21"/>
      <c r="I126" s="14" t="s">
        <v>163</v>
      </c>
      <c r="J126" s="18">
        <f t="shared" ref="J126:AO126" si="38">+J127</f>
        <v>0</v>
      </c>
      <c r="K126" s="18">
        <f t="shared" si="38"/>
        <v>0</v>
      </c>
      <c r="L126" s="18">
        <f t="shared" si="38"/>
        <v>0</v>
      </c>
      <c r="M126" s="18">
        <f t="shared" si="38"/>
        <v>0</v>
      </c>
      <c r="N126" s="18">
        <f t="shared" si="38"/>
        <v>0</v>
      </c>
      <c r="O126" s="18">
        <f t="shared" si="38"/>
        <v>0</v>
      </c>
      <c r="P126" s="18">
        <f t="shared" si="38"/>
        <v>0</v>
      </c>
      <c r="Q126" s="18">
        <f t="shared" si="38"/>
        <v>0</v>
      </c>
      <c r="R126" s="18">
        <f t="shared" si="38"/>
        <v>0</v>
      </c>
      <c r="S126" s="18">
        <f t="shared" si="38"/>
        <v>0</v>
      </c>
      <c r="T126" s="18">
        <f t="shared" si="38"/>
        <v>0</v>
      </c>
      <c r="U126" s="18">
        <f t="shared" si="38"/>
        <v>0</v>
      </c>
      <c r="V126" s="18">
        <f t="shared" si="38"/>
        <v>0</v>
      </c>
      <c r="W126" s="18">
        <f t="shared" si="38"/>
        <v>0</v>
      </c>
      <c r="X126" s="18">
        <f t="shared" si="38"/>
        <v>0</v>
      </c>
      <c r="Y126" s="18">
        <f t="shared" si="38"/>
        <v>0</v>
      </c>
      <c r="Z126" s="18">
        <f t="shared" si="38"/>
        <v>0</v>
      </c>
      <c r="AA126" s="18">
        <f t="shared" si="38"/>
        <v>0</v>
      </c>
      <c r="AB126" s="18">
        <f t="shared" si="38"/>
        <v>0</v>
      </c>
      <c r="AC126" s="18">
        <f t="shared" si="38"/>
        <v>0</v>
      </c>
      <c r="AD126" s="18">
        <f t="shared" si="38"/>
        <v>0</v>
      </c>
      <c r="AE126" s="18">
        <f t="shared" si="38"/>
        <v>0</v>
      </c>
      <c r="AF126" s="18">
        <f t="shared" si="38"/>
        <v>0</v>
      </c>
      <c r="AG126" s="18">
        <f t="shared" si="38"/>
        <v>0</v>
      </c>
      <c r="AH126" s="18">
        <f t="shared" si="38"/>
        <v>0</v>
      </c>
      <c r="AI126" s="18">
        <f t="shared" si="38"/>
        <v>0</v>
      </c>
      <c r="AJ126" s="18">
        <f t="shared" si="38"/>
        <v>0</v>
      </c>
      <c r="AK126" s="18">
        <f t="shared" si="38"/>
        <v>0</v>
      </c>
      <c r="AL126" s="18">
        <f t="shared" si="38"/>
        <v>0</v>
      </c>
      <c r="AM126" s="18">
        <f t="shared" si="38"/>
        <v>0</v>
      </c>
      <c r="AN126" s="18">
        <f t="shared" si="38"/>
        <v>0</v>
      </c>
      <c r="AO126" s="18">
        <f t="shared" si="38"/>
        <v>0</v>
      </c>
      <c r="AP126" s="18">
        <f>+AP127</f>
        <v>0</v>
      </c>
      <c r="AQ126" s="18">
        <f>AQ127</f>
        <v>0</v>
      </c>
      <c r="AR126" s="18">
        <f>+AR127</f>
        <v>0</v>
      </c>
      <c r="AS126" s="63">
        <f>SUM(J126:AR126)</f>
        <v>0</v>
      </c>
      <c r="AT126" s="15"/>
      <c r="AU126" s="15"/>
      <c r="AV126" s="15"/>
      <c r="AW126" s="15"/>
    </row>
    <row r="127" spans="1:49" s="8" customFormat="1" ht="26.25" customHeight="1" x14ac:dyDescent="0.15">
      <c r="A127" s="62" t="s">
        <v>143</v>
      </c>
      <c r="B127" s="21" t="s">
        <v>44</v>
      </c>
      <c r="C127" s="21" t="s">
        <v>44</v>
      </c>
      <c r="D127" s="21" t="s">
        <v>164</v>
      </c>
      <c r="E127" s="21" t="s">
        <v>51</v>
      </c>
      <c r="F127" s="21"/>
      <c r="G127" s="21"/>
      <c r="H127" s="21"/>
      <c r="I127" s="23" t="s">
        <v>262</v>
      </c>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26"/>
      <c r="AR127" s="18"/>
      <c r="AS127" s="67">
        <f t="shared" si="33"/>
        <v>0</v>
      </c>
      <c r="AT127" s="15"/>
      <c r="AU127" s="15"/>
      <c r="AV127" s="15"/>
      <c r="AW127" s="15"/>
    </row>
    <row r="128" spans="1:49" s="8" customFormat="1" ht="12" customHeight="1" x14ac:dyDescent="0.25">
      <c r="A128" s="62" t="s">
        <v>143</v>
      </c>
      <c r="B128" s="21" t="s">
        <v>143</v>
      </c>
      <c r="C128" s="21"/>
      <c r="D128" s="21"/>
      <c r="E128" s="21"/>
      <c r="F128" s="21"/>
      <c r="G128" s="21"/>
      <c r="H128" s="21"/>
      <c r="I128" s="14" t="s">
        <v>165</v>
      </c>
      <c r="J128" s="18">
        <f t="shared" ref="J128:AP129" si="39">+J129</f>
        <v>0</v>
      </c>
      <c r="K128" s="18">
        <f t="shared" si="39"/>
        <v>0</v>
      </c>
      <c r="L128" s="18">
        <f t="shared" si="39"/>
        <v>0</v>
      </c>
      <c r="M128" s="18">
        <f t="shared" si="39"/>
        <v>0</v>
      </c>
      <c r="N128" s="18">
        <f t="shared" si="39"/>
        <v>0</v>
      </c>
      <c r="O128" s="18">
        <f t="shared" si="39"/>
        <v>0</v>
      </c>
      <c r="P128" s="18">
        <f t="shared" si="39"/>
        <v>0</v>
      </c>
      <c r="Q128" s="18">
        <f t="shared" si="39"/>
        <v>0</v>
      </c>
      <c r="R128" s="18">
        <f t="shared" si="39"/>
        <v>0</v>
      </c>
      <c r="S128" s="18">
        <f t="shared" si="39"/>
        <v>0</v>
      </c>
      <c r="T128" s="18">
        <f t="shared" si="39"/>
        <v>0</v>
      </c>
      <c r="U128" s="18">
        <f t="shared" si="39"/>
        <v>0</v>
      </c>
      <c r="V128" s="18">
        <f t="shared" si="39"/>
        <v>0</v>
      </c>
      <c r="W128" s="18">
        <f t="shared" si="39"/>
        <v>0</v>
      </c>
      <c r="X128" s="18">
        <f t="shared" si="39"/>
        <v>0</v>
      </c>
      <c r="Y128" s="18">
        <f t="shared" si="39"/>
        <v>0</v>
      </c>
      <c r="Z128" s="18">
        <f t="shared" si="39"/>
        <v>0</v>
      </c>
      <c r="AA128" s="18">
        <f t="shared" si="39"/>
        <v>0</v>
      </c>
      <c r="AB128" s="18">
        <f t="shared" si="39"/>
        <v>0</v>
      </c>
      <c r="AC128" s="18">
        <f t="shared" si="39"/>
        <v>0</v>
      </c>
      <c r="AD128" s="18">
        <f t="shared" si="39"/>
        <v>0</v>
      </c>
      <c r="AE128" s="18">
        <f t="shared" si="39"/>
        <v>0</v>
      </c>
      <c r="AF128" s="18">
        <f t="shared" si="39"/>
        <v>0</v>
      </c>
      <c r="AG128" s="18">
        <f t="shared" si="39"/>
        <v>0</v>
      </c>
      <c r="AH128" s="18">
        <f t="shared" si="39"/>
        <v>0</v>
      </c>
      <c r="AI128" s="18">
        <f t="shared" si="39"/>
        <v>0</v>
      </c>
      <c r="AJ128" s="18">
        <f t="shared" si="39"/>
        <v>0</v>
      </c>
      <c r="AK128" s="18">
        <f t="shared" si="39"/>
        <v>0</v>
      </c>
      <c r="AL128" s="18">
        <f t="shared" si="39"/>
        <v>0</v>
      </c>
      <c r="AM128" s="18">
        <f t="shared" si="39"/>
        <v>0</v>
      </c>
      <c r="AN128" s="18">
        <f t="shared" si="39"/>
        <v>0</v>
      </c>
      <c r="AO128" s="18">
        <f t="shared" si="39"/>
        <v>0</v>
      </c>
      <c r="AP128" s="18">
        <f t="shared" si="39"/>
        <v>0</v>
      </c>
      <c r="AQ128" s="18">
        <f>+AQ129</f>
        <v>0</v>
      </c>
      <c r="AR128" s="18">
        <f>+AR129</f>
        <v>0</v>
      </c>
      <c r="AS128" s="63">
        <f t="shared" si="33"/>
        <v>0</v>
      </c>
      <c r="AT128" s="15"/>
      <c r="AU128" s="15"/>
      <c r="AV128" s="15"/>
      <c r="AW128" s="15"/>
    </row>
    <row r="129" spans="1:49" s="8" customFormat="1" ht="13.5" customHeight="1" x14ac:dyDescent="0.25">
      <c r="A129" s="62" t="s">
        <v>143</v>
      </c>
      <c r="B129" s="21" t="s">
        <v>143</v>
      </c>
      <c r="C129" s="21" t="s">
        <v>51</v>
      </c>
      <c r="D129" s="21"/>
      <c r="E129" s="21"/>
      <c r="F129" s="21"/>
      <c r="G129" s="21"/>
      <c r="H129" s="21"/>
      <c r="I129" s="14" t="s">
        <v>166</v>
      </c>
      <c r="J129" s="18">
        <f t="shared" si="39"/>
        <v>0</v>
      </c>
      <c r="K129" s="18">
        <f t="shared" si="39"/>
        <v>0</v>
      </c>
      <c r="L129" s="18">
        <f t="shared" si="39"/>
        <v>0</v>
      </c>
      <c r="M129" s="18">
        <f t="shared" si="39"/>
        <v>0</v>
      </c>
      <c r="N129" s="18">
        <f t="shared" si="39"/>
        <v>0</v>
      </c>
      <c r="O129" s="18">
        <f t="shared" si="39"/>
        <v>0</v>
      </c>
      <c r="P129" s="18">
        <f t="shared" si="39"/>
        <v>0</v>
      </c>
      <c r="Q129" s="18">
        <f t="shared" si="39"/>
        <v>0</v>
      </c>
      <c r="R129" s="18">
        <f t="shared" si="39"/>
        <v>0</v>
      </c>
      <c r="S129" s="18">
        <f t="shared" si="39"/>
        <v>0</v>
      </c>
      <c r="T129" s="18">
        <f t="shared" si="39"/>
        <v>0</v>
      </c>
      <c r="U129" s="18">
        <f t="shared" si="39"/>
        <v>0</v>
      </c>
      <c r="V129" s="18">
        <f t="shared" si="39"/>
        <v>0</v>
      </c>
      <c r="W129" s="18">
        <f t="shared" si="39"/>
        <v>0</v>
      </c>
      <c r="X129" s="18">
        <f t="shared" si="39"/>
        <v>0</v>
      </c>
      <c r="Y129" s="18">
        <f t="shared" si="39"/>
        <v>0</v>
      </c>
      <c r="Z129" s="18">
        <f t="shared" si="39"/>
        <v>0</v>
      </c>
      <c r="AA129" s="18">
        <f t="shared" si="39"/>
        <v>0</v>
      </c>
      <c r="AB129" s="18">
        <f t="shared" si="39"/>
        <v>0</v>
      </c>
      <c r="AC129" s="18">
        <f t="shared" si="39"/>
        <v>0</v>
      </c>
      <c r="AD129" s="18">
        <f t="shared" si="39"/>
        <v>0</v>
      </c>
      <c r="AE129" s="18">
        <f t="shared" si="39"/>
        <v>0</v>
      </c>
      <c r="AF129" s="18">
        <f t="shared" si="39"/>
        <v>0</v>
      </c>
      <c r="AG129" s="18">
        <f t="shared" si="39"/>
        <v>0</v>
      </c>
      <c r="AH129" s="18">
        <f t="shared" si="39"/>
        <v>0</v>
      </c>
      <c r="AI129" s="18">
        <f t="shared" si="39"/>
        <v>0</v>
      </c>
      <c r="AJ129" s="18">
        <f t="shared" si="39"/>
        <v>0</v>
      </c>
      <c r="AK129" s="18">
        <f t="shared" si="39"/>
        <v>0</v>
      </c>
      <c r="AL129" s="18">
        <f t="shared" si="39"/>
        <v>0</v>
      </c>
      <c r="AM129" s="18">
        <f t="shared" si="39"/>
        <v>0</v>
      </c>
      <c r="AN129" s="18">
        <f t="shared" si="39"/>
        <v>0</v>
      </c>
      <c r="AO129" s="18">
        <f t="shared" si="39"/>
        <v>0</v>
      </c>
      <c r="AP129" s="18">
        <f t="shared" si="39"/>
        <v>0</v>
      </c>
      <c r="AQ129" s="18">
        <f>+AQ130</f>
        <v>0</v>
      </c>
      <c r="AR129" s="18">
        <f>+AR130</f>
        <v>0</v>
      </c>
      <c r="AS129" s="63">
        <f t="shared" si="33"/>
        <v>0</v>
      </c>
      <c r="AT129" s="15"/>
      <c r="AU129" s="15"/>
      <c r="AV129" s="15"/>
      <c r="AW129" s="15"/>
    </row>
    <row r="130" spans="1:49" s="8" customFormat="1" ht="21.95" customHeight="1" x14ac:dyDescent="0.15">
      <c r="A130" s="62" t="s">
        <v>143</v>
      </c>
      <c r="B130" s="21" t="s">
        <v>143</v>
      </c>
      <c r="C130" s="21" t="s">
        <v>51</v>
      </c>
      <c r="D130" s="21" t="s">
        <v>167</v>
      </c>
      <c r="E130" s="21"/>
      <c r="F130" s="21"/>
      <c r="G130" s="21"/>
      <c r="H130" s="21" t="s">
        <v>36</v>
      </c>
      <c r="I130" s="23" t="s">
        <v>263</v>
      </c>
      <c r="J130" s="35"/>
      <c r="K130" s="35"/>
      <c r="L130" s="35"/>
      <c r="M130" s="35"/>
      <c r="N130" s="35"/>
      <c r="O130" s="35"/>
      <c r="P130" s="35"/>
      <c r="Q130" s="35"/>
      <c r="R130" s="35"/>
      <c r="S130" s="35"/>
      <c r="T130" s="35"/>
      <c r="U130" s="35"/>
      <c r="V130" s="35"/>
      <c r="W130" s="35"/>
      <c r="X130" s="35"/>
      <c r="Y130" s="35"/>
      <c r="Z130" s="35"/>
      <c r="AA130" s="35"/>
      <c r="AB130" s="35"/>
      <c r="AC130" s="35"/>
      <c r="AD130" s="35"/>
      <c r="AE130" s="35"/>
      <c r="AF130" s="35"/>
      <c r="AG130" s="35"/>
      <c r="AH130" s="35"/>
      <c r="AI130" s="35"/>
      <c r="AJ130" s="35"/>
      <c r="AK130" s="35"/>
      <c r="AL130" s="35"/>
      <c r="AM130" s="35"/>
      <c r="AN130" s="35"/>
      <c r="AO130" s="35"/>
      <c r="AP130" s="35"/>
      <c r="AQ130" s="35"/>
      <c r="AR130" s="26"/>
      <c r="AS130" s="64">
        <f t="shared" si="33"/>
        <v>0</v>
      </c>
      <c r="AT130" s="15"/>
      <c r="AU130" s="15"/>
      <c r="AV130" s="15"/>
      <c r="AW130" s="15"/>
    </row>
    <row r="131" spans="1:49" s="8" customFormat="1" ht="13.5" customHeight="1" x14ac:dyDescent="0.25">
      <c r="A131" s="62" t="s">
        <v>143</v>
      </c>
      <c r="B131" s="21" t="s">
        <v>156</v>
      </c>
      <c r="C131" s="21"/>
      <c r="D131" s="21"/>
      <c r="E131" s="21"/>
      <c r="F131" s="21"/>
      <c r="G131" s="21"/>
      <c r="H131" s="21" t="s">
        <v>36</v>
      </c>
      <c r="I131" s="14" t="s">
        <v>168</v>
      </c>
      <c r="J131" s="18">
        <f t="shared" ref="J131:AO131" si="40">+J132</f>
        <v>0</v>
      </c>
      <c r="K131" s="18">
        <f t="shared" si="40"/>
        <v>0</v>
      </c>
      <c r="L131" s="18">
        <f t="shared" si="40"/>
        <v>0</v>
      </c>
      <c r="M131" s="18">
        <f t="shared" si="40"/>
        <v>0</v>
      </c>
      <c r="N131" s="18">
        <f t="shared" si="40"/>
        <v>0</v>
      </c>
      <c r="O131" s="18">
        <f t="shared" si="40"/>
        <v>0</v>
      </c>
      <c r="P131" s="18">
        <f t="shared" si="40"/>
        <v>0</v>
      </c>
      <c r="Q131" s="18">
        <f t="shared" si="40"/>
        <v>0</v>
      </c>
      <c r="R131" s="18">
        <f t="shared" si="40"/>
        <v>0</v>
      </c>
      <c r="S131" s="18">
        <f t="shared" si="40"/>
        <v>0</v>
      </c>
      <c r="T131" s="18">
        <f t="shared" si="40"/>
        <v>0</v>
      </c>
      <c r="U131" s="18">
        <f t="shared" si="40"/>
        <v>0</v>
      </c>
      <c r="V131" s="18">
        <f t="shared" si="40"/>
        <v>0</v>
      </c>
      <c r="W131" s="18">
        <f t="shared" si="40"/>
        <v>0</v>
      </c>
      <c r="X131" s="18">
        <f t="shared" si="40"/>
        <v>0</v>
      </c>
      <c r="Y131" s="18">
        <f t="shared" si="40"/>
        <v>0</v>
      </c>
      <c r="Z131" s="18">
        <f t="shared" si="40"/>
        <v>0</v>
      </c>
      <c r="AA131" s="18">
        <f t="shared" si="40"/>
        <v>0</v>
      </c>
      <c r="AB131" s="18">
        <f t="shared" si="40"/>
        <v>0</v>
      </c>
      <c r="AC131" s="18">
        <f t="shared" si="40"/>
        <v>0</v>
      </c>
      <c r="AD131" s="18">
        <f t="shared" si="40"/>
        <v>0</v>
      </c>
      <c r="AE131" s="18">
        <f t="shared" si="40"/>
        <v>0</v>
      </c>
      <c r="AF131" s="18">
        <f t="shared" si="40"/>
        <v>0</v>
      </c>
      <c r="AG131" s="18">
        <f t="shared" si="40"/>
        <v>0</v>
      </c>
      <c r="AH131" s="18">
        <f t="shared" si="40"/>
        <v>0</v>
      </c>
      <c r="AI131" s="18">
        <f t="shared" si="40"/>
        <v>0</v>
      </c>
      <c r="AJ131" s="18">
        <f t="shared" si="40"/>
        <v>0</v>
      </c>
      <c r="AK131" s="18">
        <f t="shared" si="40"/>
        <v>0</v>
      </c>
      <c r="AL131" s="18">
        <f t="shared" si="40"/>
        <v>0</v>
      </c>
      <c r="AM131" s="18">
        <f t="shared" si="40"/>
        <v>0</v>
      </c>
      <c r="AN131" s="18">
        <f t="shared" si="40"/>
        <v>0</v>
      </c>
      <c r="AO131" s="18">
        <f t="shared" si="40"/>
        <v>0</v>
      </c>
      <c r="AP131" s="18">
        <f>+AP132</f>
        <v>0</v>
      </c>
      <c r="AQ131" s="18">
        <f>+AQ132</f>
        <v>-1362789</v>
      </c>
      <c r="AR131" s="18">
        <f>+AR132</f>
        <v>1362789</v>
      </c>
      <c r="AS131" s="63">
        <f t="shared" si="33"/>
        <v>0</v>
      </c>
      <c r="AT131" s="15"/>
      <c r="AU131" s="15"/>
      <c r="AV131" s="15"/>
      <c r="AW131" s="15"/>
    </row>
    <row r="132" spans="1:49" s="8" customFormat="1" ht="30" customHeight="1" x14ac:dyDescent="0.25">
      <c r="A132" s="62" t="s">
        <v>143</v>
      </c>
      <c r="B132" s="21" t="s">
        <v>156</v>
      </c>
      <c r="C132" s="21" t="s">
        <v>44</v>
      </c>
      <c r="D132" s="21"/>
      <c r="E132" s="21"/>
      <c r="F132" s="21"/>
      <c r="G132" s="21"/>
      <c r="H132" s="21" t="s">
        <v>36</v>
      </c>
      <c r="I132" s="14" t="s">
        <v>169</v>
      </c>
      <c r="J132" s="18">
        <f t="shared" ref="J132:AQ132" si="41">SUM(J133:J137)</f>
        <v>0</v>
      </c>
      <c r="K132" s="18">
        <f t="shared" si="41"/>
        <v>0</v>
      </c>
      <c r="L132" s="18">
        <f t="shared" si="41"/>
        <v>0</v>
      </c>
      <c r="M132" s="18">
        <f t="shared" si="41"/>
        <v>0</v>
      </c>
      <c r="N132" s="18">
        <f t="shared" si="41"/>
        <v>0</v>
      </c>
      <c r="O132" s="18">
        <f t="shared" si="41"/>
        <v>0</v>
      </c>
      <c r="P132" s="18">
        <f t="shared" si="41"/>
        <v>0</v>
      </c>
      <c r="Q132" s="18">
        <f t="shared" si="41"/>
        <v>0</v>
      </c>
      <c r="R132" s="18">
        <f t="shared" si="41"/>
        <v>0</v>
      </c>
      <c r="S132" s="18">
        <f t="shared" si="41"/>
        <v>0</v>
      </c>
      <c r="T132" s="18">
        <f t="shared" si="41"/>
        <v>0</v>
      </c>
      <c r="U132" s="18">
        <f t="shared" si="41"/>
        <v>0</v>
      </c>
      <c r="V132" s="18">
        <f t="shared" si="41"/>
        <v>0</v>
      </c>
      <c r="W132" s="18">
        <f t="shared" si="41"/>
        <v>0</v>
      </c>
      <c r="X132" s="18">
        <f t="shared" si="41"/>
        <v>0</v>
      </c>
      <c r="Y132" s="18">
        <f t="shared" si="41"/>
        <v>0</v>
      </c>
      <c r="Z132" s="18">
        <f t="shared" si="41"/>
        <v>0</v>
      </c>
      <c r="AA132" s="18">
        <f t="shared" si="41"/>
        <v>0</v>
      </c>
      <c r="AB132" s="18">
        <f t="shared" si="41"/>
        <v>0</v>
      </c>
      <c r="AC132" s="18">
        <f t="shared" si="41"/>
        <v>0</v>
      </c>
      <c r="AD132" s="18">
        <f t="shared" si="41"/>
        <v>0</v>
      </c>
      <c r="AE132" s="18">
        <f t="shared" si="41"/>
        <v>0</v>
      </c>
      <c r="AF132" s="18">
        <f t="shared" si="41"/>
        <v>0</v>
      </c>
      <c r="AG132" s="18">
        <f t="shared" si="41"/>
        <v>0</v>
      </c>
      <c r="AH132" s="18">
        <f t="shared" si="41"/>
        <v>0</v>
      </c>
      <c r="AI132" s="18">
        <f t="shared" si="41"/>
        <v>0</v>
      </c>
      <c r="AJ132" s="18">
        <f t="shared" si="41"/>
        <v>0</v>
      </c>
      <c r="AK132" s="18">
        <f t="shared" si="41"/>
        <v>0</v>
      </c>
      <c r="AL132" s="18">
        <f t="shared" si="41"/>
        <v>0</v>
      </c>
      <c r="AM132" s="18">
        <f t="shared" si="41"/>
        <v>0</v>
      </c>
      <c r="AN132" s="18">
        <f t="shared" si="41"/>
        <v>0</v>
      </c>
      <c r="AO132" s="18">
        <f t="shared" si="41"/>
        <v>0</v>
      </c>
      <c r="AP132" s="18">
        <f t="shared" si="41"/>
        <v>0</v>
      </c>
      <c r="AQ132" s="22">
        <f t="shared" si="41"/>
        <v>-1362789</v>
      </c>
      <c r="AR132" s="22">
        <f>SUM(AR133:AR137)</f>
        <v>1362789</v>
      </c>
      <c r="AS132" s="63">
        <f>SUM(J132:AR132)</f>
        <v>0</v>
      </c>
      <c r="AT132" s="15"/>
      <c r="AU132" s="15"/>
      <c r="AV132" s="15"/>
      <c r="AW132" s="15"/>
    </row>
    <row r="133" spans="1:49" s="8" customFormat="1" ht="25.5" customHeight="1" x14ac:dyDescent="0.15">
      <c r="A133" s="62" t="s">
        <v>143</v>
      </c>
      <c r="B133" s="21" t="s">
        <v>156</v>
      </c>
      <c r="C133" s="21" t="s">
        <v>44</v>
      </c>
      <c r="D133" s="21" t="s">
        <v>170</v>
      </c>
      <c r="E133" s="21" t="s">
        <v>4</v>
      </c>
      <c r="F133" s="21"/>
      <c r="G133" s="21"/>
      <c r="H133" s="21" t="s">
        <v>36</v>
      </c>
      <c r="I133" s="23" t="s">
        <v>264</v>
      </c>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35"/>
      <c r="AR133" s="27"/>
      <c r="AS133" s="64">
        <f>SUM(J133:AR133)</f>
        <v>0</v>
      </c>
      <c r="AT133" s="15"/>
      <c r="AU133" s="15"/>
      <c r="AV133" s="15"/>
      <c r="AW133" s="15"/>
    </row>
    <row r="134" spans="1:49" s="8" customFormat="1" ht="25.5" customHeight="1" x14ac:dyDescent="0.25">
      <c r="A134" s="62" t="s">
        <v>143</v>
      </c>
      <c r="B134" s="21" t="s">
        <v>156</v>
      </c>
      <c r="C134" s="21" t="s">
        <v>44</v>
      </c>
      <c r="D134" s="21" t="s">
        <v>170</v>
      </c>
      <c r="E134" s="21" t="s">
        <v>133</v>
      </c>
      <c r="F134" s="21"/>
      <c r="G134" s="21"/>
      <c r="H134" s="21" t="s">
        <v>36</v>
      </c>
      <c r="I134" s="23" t="s">
        <v>264</v>
      </c>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64">
        <v>-1362789</v>
      </c>
      <c r="AR134" s="64">
        <v>1362789</v>
      </c>
      <c r="AS134" s="64">
        <f>SUM(J134:AR134)</f>
        <v>0</v>
      </c>
      <c r="AT134" s="15"/>
      <c r="AU134" s="15"/>
      <c r="AV134" s="15"/>
      <c r="AW134" s="15"/>
    </row>
    <row r="135" spans="1:49" s="8" customFormat="1" ht="25.5" hidden="1" customHeight="1" x14ac:dyDescent="0.25">
      <c r="A135" s="62" t="s">
        <v>143</v>
      </c>
      <c r="B135" s="21" t="s">
        <v>156</v>
      </c>
      <c r="C135" s="21" t="s">
        <v>44</v>
      </c>
      <c r="D135" s="21" t="s">
        <v>171</v>
      </c>
      <c r="E135" s="21" t="s">
        <v>133</v>
      </c>
      <c r="F135" s="21" t="s">
        <v>51</v>
      </c>
      <c r="G135" s="21"/>
      <c r="H135" s="21" t="s">
        <v>36</v>
      </c>
      <c r="I135" s="23" t="s">
        <v>172</v>
      </c>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6"/>
      <c r="AR135" s="27"/>
      <c r="AS135" s="64">
        <f>SUM(J135:AR135)</f>
        <v>0</v>
      </c>
      <c r="AT135" s="15"/>
      <c r="AU135" s="15"/>
      <c r="AV135" s="15"/>
      <c r="AW135" s="15"/>
    </row>
    <row r="136" spans="1:49" s="8" customFormat="1" ht="25.5" hidden="1" customHeight="1" x14ac:dyDescent="0.15">
      <c r="A136" s="62" t="s">
        <v>143</v>
      </c>
      <c r="B136" s="21" t="s">
        <v>156</v>
      </c>
      <c r="C136" s="21" t="s">
        <v>44</v>
      </c>
      <c r="D136" s="21" t="s">
        <v>173</v>
      </c>
      <c r="E136" s="21"/>
      <c r="F136" s="21"/>
      <c r="G136" s="21"/>
      <c r="H136" s="21" t="s">
        <v>36</v>
      </c>
      <c r="I136" s="23" t="s">
        <v>174</v>
      </c>
      <c r="J136" s="35"/>
      <c r="K136" s="35"/>
      <c r="L136" s="35"/>
      <c r="M136" s="35"/>
      <c r="N136" s="35"/>
      <c r="O136" s="35"/>
      <c r="P136" s="35"/>
      <c r="Q136" s="35"/>
      <c r="R136" s="35"/>
      <c r="S136" s="35"/>
      <c r="T136" s="35"/>
      <c r="U136" s="35"/>
      <c r="V136" s="35"/>
      <c r="W136" s="35"/>
      <c r="X136" s="35"/>
      <c r="Y136" s="35"/>
      <c r="Z136" s="35"/>
      <c r="AA136" s="35"/>
      <c r="AB136" s="35"/>
      <c r="AC136" s="35"/>
      <c r="AD136" s="35"/>
      <c r="AE136" s="35"/>
      <c r="AF136" s="35"/>
      <c r="AG136" s="35"/>
      <c r="AH136" s="35"/>
      <c r="AI136" s="35"/>
      <c r="AJ136" s="35"/>
      <c r="AK136" s="35"/>
      <c r="AL136" s="35"/>
      <c r="AM136" s="35"/>
      <c r="AN136" s="35"/>
      <c r="AO136" s="35"/>
      <c r="AP136" s="35"/>
      <c r="AQ136" s="35"/>
      <c r="AR136" s="27"/>
      <c r="AS136" s="64">
        <f>SUM(J136:AR136)</f>
        <v>0</v>
      </c>
      <c r="AT136" s="15"/>
      <c r="AU136" s="15"/>
      <c r="AV136" s="15"/>
      <c r="AW136" s="15"/>
    </row>
    <row r="137" spans="1:49" s="8" customFormat="1" ht="21" hidden="1" customHeight="1" x14ac:dyDescent="0.25">
      <c r="A137" s="62" t="s">
        <v>143</v>
      </c>
      <c r="B137" s="21" t="s">
        <v>156</v>
      </c>
      <c r="C137" s="21" t="s">
        <v>44</v>
      </c>
      <c r="D137" s="21" t="s">
        <v>175</v>
      </c>
      <c r="E137" s="21"/>
      <c r="F137" s="21"/>
      <c r="G137" s="21"/>
      <c r="H137" s="21" t="s">
        <v>36</v>
      </c>
      <c r="I137" s="23" t="s">
        <v>176</v>
      </c>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26"/>
      <c r="AR137" s="27"/>
      <c r="AS137" s="64">
        <f t="shared" si="33"/>
        <v>0</v>
      </c>
      <c r="AT137" s="15"/>
      <c r="AU137" s="15"/>
      <c r="AV137" s="15"/>
      <c r="AW137" s="15"/>
    </row>
    <row r="138" spans="1:49" s="8" customFormat="1" ht="20.25" customHeight="1" x14ac:dyDescent="0.25">
      <c r="A138" s="62" t="s">
        <v>143</v>
      </c>
      <c r="B138" s="21" t="s">
        <v>35</v>
      </c>
      <c r="C138" s="21"/>
      <c r="D138" s="21"/>
      <c r="E138" s="21"/>
      <c r="F138" s="21"/>
      <c r="G138" s="21"/>
      <c r="H138" s="21"/>
      <c r="I138" s="14" t="s">
        <v>177</v>
      </c>
      <c r="J138" s="18">
        <f t="shared" ref="J138:AO138" si="42">SUM(J139:J140)</f>
        <v>0</v>
      </c>
      <c r="K138" s="18">
        <f t="shared" si="42"/>
        <v>0</v>
      </c>
      <c r="L138" s="18">
        <f t="shared" si="42"/>
        <v>0</v>
      </c>
      <c r="M138" s="18">
        <f t="shared" si="42"/>
        <v>0</v>
      </c>
      <c r="N138" s="18">
        <f t="shared" si="42"/>
        <v>0</v>
      </c>
      <c r="O138" s="18">
        <f t="shared" si="42"/>
        <v>0</v>
      </c>
      <c r="P138" s="18">
        <f t="shared" si="42"/>
        <v>0</v>
      </c>
      <c r="Q138" s="18">
        <f t="shared" si="42"/>
        <v>0</v>
      </c>
      <c r="R138" s="18">
        <f t="shared" si="42"/>
        <v>0</v>
      </c>
      <c r="S138" s="18">
        <f t="shared" si="42"/>
        <v>0</v>
      </c>
      <c r="T138" s="18">
        <f t="shared" si="42"/>
        <v>31695606</v>
      </c>
      <c r="U138" s="18">
        <f t="shared" si="42"/>
        <v>0</v>
      </c>
      <c r="V138" s="18">
        <f t="shared" si="42"/>
        <v>0</v>
      </c>
      <c r="W138" s="18">
        <f t="shared" si="42"/>
        <v>0</v>
      </c>
      <c r="X138" s="18">
        <f t="shared" si="42"/>
        <v>0</v>
      </c>
      <c r="Y138" s="18">
        <f t="shared" si="42"/>
        <v>0</v>
      </c>
      <c r="Z138" s="18">
        <f t="shared" si="42"/>
        <v>0</v>
      </c>
      <c r="AA138" s="18">
        <f t="shared" si="42"/>
        <v>0</v>
      </c>
      <c r="AB138" s="18">
        <f t="shared" si="42"/>
        <v>0</v>
      </c>
      <c r="AC138" s="18">
        <f t="shared" si="42"/>
        <v>0</v>
      </c>
      <c r="AD138" s="18">
        <f t="shared" si="42"/>
        <v>0</v>
      </c>
      <c r="AE138" s="18">
        <f t="shared" si="42"/>
        <v>0</v>
      </c>
      <c r="AF138" s="18">
        <f t="shared" si="42"/>
        <v>0</v>
      </c>
      <c r="AG138" s="18">
        <f t="shared" si="42"/>
        <v>0</v>
      </c>
      <c r="AH138" s="18">
        <f t="shared" si="42"/>
        <v>0</v>
      </c>
      <c r="AI138" s="18">
        <f t="shared" si="42"/>
        <v>0</v>
      </c>
      <c r="AJ138" s="18">
        <f t="shared" si="42"/>
        <v>0</v>
      </c>
      <c r="AK138" s="18">
        <f t="shared" si="42"/>
        <v>0</v>
      </c>
      <c r="AL138" s="18">
        <f t="shared" si="42"/>
        <v>0</v>
      </c>
      <c r="AM138" s="18">
        <f t="shared" si="42"/>
        <v>0</v>
      </c>
      <c r="AN138" s="18">
        <f t="shared" si="42"/>
        <v>0</v>
      </c>
      <c r="AO138" s="18">
        <f t="shared" si="42"/>
        <v>0</v>
      </c>
      <c r="AP138" s="18">
        <f>SUM(AP139:AP140)</f>
        <v>0</v>
      </c>
      <c r="AQ138" s="18">
        <f>SUM(AQ139:AQ140)</f>
        <v>-31695606</v>
      </c>
      <c r="AR138" s="18">
        <f>SUM(AR139:AR140)</f>
        <v>0</v>
      </c>
      <c r="AS138" s="63">
        <f t="shared" si="33"/>
        <v>0</v>
      </c>
      <c r="AT138" s="15"/>
      <c r="AU138" s="15"/>
      <c r="AV138" s="15"/>
      <c r="AW138" s="15"/>
    </row>
    <row r="139" spans="1:49" s="8" customFormat="1" ht="12" customHeight="1" x14ac:dyDescent="0.15">
      <c r="A139" s="62" t="s">
        <v>143</v>
      </c>
      <c r="B139" s="21" t="s">
        <v>35</v>
      </c>
      <c r="C139" s="21" t="s">
        <v>51</v>
      </c>
      <c r="D139" s="21" t="s">
        <v>4</v>
      </c>
      <c r="E139" s="21"/>
      <c r="F139" s="21"/>
      <c r="G139" s="21"/>
      <c r="H139" s="21" t="s">
        <v>36</v>
      </c>
      <c r="I139" s="23" t="s">
        <v>178</v>
      </c>
      <c r="J139" s="27"/>
      <c r="K139" s="27"/>
      <c r="L139" s="27"/>
      <c r="M139" s="27"/>
      <c r="N139" s="27"/>
      <c r="O139" s="27"/>
      <c r="P139" s="27"/>
      <c r="Q139" s="27"/>
      <c r="R139" s="27"/>
      <c r="S139" s="27"/>
      <c r="T139" s="27">
        <v>31695606</v>
      </c>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35">
        <v>-31695606</v>
      </c>
      <c r="AR139" s="27"/>
      <c r="AS139" s="64">
        <f t="shared" si="33"/>
        <v>0</v>
      </c>
      <c r="AT139" s="15"/>
      <c r="AU139" s="15"/>
      <c r="AV139" s="15"/>
      <c r="AW139" s="15"/>
    </row>
    <row r="140" spans="1:49" s="8" customFormat="1" ht="12" hidden="1" customHeight="1" x14ac:dyDescent="0.15">
      <c r="A140" s="62" t="s">
        <v>143</v>
      </c>
      <c r="B140" s="21" t="s">
        <v>35</v>
      </c>
      <c r="C140" s="21" t="s">
        <v>51</v>
      </c>
      <c r="D140" s="21" t="s">
        <v>133</v>
      </c>
      <c r="E140" s="21"/>
      <c r="F140" s="21"/>
      <c r="G140" s="21"/>
      <c r="H140" s="21" t="s">
        <v>36</v>
      </c>
      <c r="I140" s="23" t="s">
        <v>179</v>
      </c>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27"/>
      <c r="AO140" s="32"/>
      <c r="AP140" s="32"/>
      <c r="AQ140" s="35"/>
      <c r="AR140" s="27"/>
      <c r="AS140" s="64">
        <f t="shared" si="33"/>
        <v>0</v>
      </c>
      <c r="AT140" s="15"/>
      <c r="AU140" s="15"/>
      <c r="AV140" s="15"/>
      <c r="AW140" s="15"/>
    </row>
    <row r="141" spans="1:49" s="8" customFormat="1" ht="21.95" hidden="1" customHeight="1" x14ac:dyDescent="0.25">
      <c r="A141" s="62" t="s">
        <v>225</v>
      </c>
      <c r="B141" s="21"/>
      <c r="C141" s="21"/>
      <c r="D141" s="21"/>
      <c r="E141" s="21"/>
      <c r="F141" s="21"/>
      <c r="G141" s="21"/>
      <c r="H141" s="21"/>
      <c r="I141" s="14" t="s">
        <v>265</v>
      </c>
      <c r="J141" s="18">
        <f t="shared" ref="J141:AP141" si="43">J142</f>
        <v>0</v>
      </c>
      <c r="K141" s="18">
        <f t="shared" si="43"/>
        <v>0</v>
      </c>
      <c r="L141" s="18">
        <f t="shared" si="43"/>
        <v>0</v>
      </c>
      <c r="M141" s="18">
        <f t="shared" si="43"/>
        <v>0</v>
      </c>
      <c r="N141" s="18">
        <f t="shared" si="43"/>
        <v>0</v>
      </c>
      <c r="O141" s="18">
        <f t="shared" si="43"/>
        <v>0</v>
      </c>
      <c r="P141" s="18">
        <f t="shared" si="43"/>
        <v>0</v>
      </c>
      <c r="Q141" s="18">
        <f t="shared" si="43"/>
        <v>0</v>
      </c>
      <c r="R141" s="18">
        <f t="shared" si="43"/>
        <v>0</v>
      </c>
      <c r="S141" s="18">
        <f t="shared" si="43"/>
        <v>0</v>
      </c>
      <c r="T141" s="18">
        <f t="shared" si="43"/>
        <v>0</v>
      </c>
      <c r="U141" s="18">
        <f t="shared" si="43"/>
        <v>0</v>
      </c>
      <c r="V141" s="18">
        <f t="shared" si="43"/>
        <v>0</v>
      </c>
      <c r="W141" s="18">
        <f t="shared" si="43"/>
        <v>0</v>
      </c>
      <c r="X141" s="18">
        <f t="shared" si="43"/>
        <v>0</v>
      </c>
      <c r="Y141" s="18">
        <f t="shared" si="43"/>
        <v>0</v>
      </c>
      <c r="Z141" s="18">
        <f t="shared" si="43"/>
        <v>0</v>
      </c>
      <c r="AA141" s="18">
        <f t="shared" si="43"/>
        <v>0</v>
      </c>
      <c r="AB141" s="18">
        <f t="shared" si="43"/>
        <v>0</v>
      </c>
      <c r="AC141" s="18">
        <f t="shared" si="43"/>
        <v>0</v>
      </c>
      <c r="AD141" s="18">
        <f t="shared" si="43"/>
        <v>0</v>
      </c>
      <c r="AE141" s="18">
        <f t="shared" si="43"/>
        <v>0</v>
      </c>
      <c r="AF141" s="18">
        <f t="shared" si="43"/>
        <v>0</v>
      </c>
      <c r="AG141" s="18">
        <f t="shared" si="43"/>
        <v>0</v>
      </c>
      <c r="AH141" s="18">
        <f t="shared" si="43"/>
        <v>0</v>
      </c>
      <c r="AI141" s="18">
        <f t="shared" si="43"/>
        <v>0</v>
      </c>
      <c r="AJ141" s="18">
        <f t="shared" si="43"/>
        <v>0</v>
      </c>
      <c r="AK141" s="18">
        <f t="shared" si="43"/>
        <v>0</v>
      </c>
      <c r="AL141" s="18">
        <f t="shared" si="43"/>
        <v>0</v>
      </c>
      <c r="AM141" s="18">
        <f t="shared" si="43"/>
        <v>0</v>
      </c>
      <c r="AN141" s="18">
        <f t="shared" si="43"/>
        <v>0</v>
      </c>
      <c r="AO141" s="18">
        <f t="shared" si="43"/>
        <v>0</v>
      </c>
      <c r="AP141" s="18">
        <f t="shared" si="43"/>
        <v>0</v>
      </c>
      <c r="AQ141" s="18">
        <f>AQ142</f>
        <v>0</v>
      </c>
      <c r="AR141" s="18">
        <f>AR142</f>
        <v>0</v>
      </c>
      <c r="AS141" s="60">
        <f t="shared" si="33"/>
        <v>0</v>
      </c>
      <c r="AT141" s="15"/>
      <c r="AU141" s="15"/>
      <c r="AV141" s="15"/>
      <c r="AW141" s="15"/>
    </row>
    <row r="142" spans="1:49" s="8" customFormat="1" ht="13.5" hidden="1" customHeight="1" x14ac:dyDescent="0.25">
      <c r="A142" s="62" t="s">
        <v>225</v>
      </c>
      <c r="B142" s="21" t="s">
        <v>51</v>
      </c>
      <c r="C142" s="21"/>
      <c r="D142" s="21"/>
      <c r="E142" s="21"/>
      <c r="F142" s="21"/>
      <c r="G142" s="21"/>
      <c r="H142" s="21"/>
      <c r="I142" s="14" t="s">
        <v>266</v>
      </c>
      <c r="J142" s="18">
        <f t="shared" ref="J142:AP142" si="44">+SUM(J143)</f>
        <v>0</v>
      </c>
      <c r="K142" s="18">
        <f t="shared" si="44"/>
        <v>0</v>
      </c>
      <c r="L142" s="18">
        <f t="shared" si="44"/>
        <v>0</v>
      </c>
      <c r="M142" s="18">
        <f t="shared" si="44"/>
        <v>0</v>
      </c>
      <c r="N142" s="18">
        <f t="shared" si="44"/>
        <v>0</v>
      </c>
      <c r="O142" s="18">
        <f t="shared" si="44"/>
        <v>0</v>
      </c>
      <c r="P142" s="18">
        <f t="shared" si="44"/>
        <v>0</v>
      </c>
      <c r="Q142" s="18">
        <f t="shared" si="44"/>
        <v>0</v>
      </c>
      <c r="R142" s="18">
        <f t="shared" si="44"/>
        <v>0</v>
      </c>
      <c r="S142" s="18">
        <f t="shared" si="44"/>
        <v>0</v>
      </c>
      <c r="T142" s="18">
        <f t="shared" si="44"/>
        <v>0</v>
      </c>
      <c r="U142" s="18">
        <f t="shared" si="44"/>
        <v>0</v>
      </c>
      <c r="V142" s="18">
        <f t="shared" si="44"/>
        <v>0</v>
      </c>
      <c r="W142" s="18">
        <f t="shared" si="44"/>
        <v>0</v>
      </c>
      <c r="X142" s="18">
        <f t="shared" si="44"/>
        <v>0</v>
      </c>
      <c r="Y142" s="18">
        <f t="shared" si="44"/>
        <v>0</v>
      </c>
      <c r="Z142" s="18">
        <f t="shared" si="44"/>
        <v>0</v>
      </c>
      <c r="AA142" s="18">
        <f t="shared" si="44"/>
        <v>0</v>
      </c>
      <c r="AB142" s="18">
        <f t="shared" si="44"/>
        <v>0</v>
      </c>
      <c r="AC142" s="18">
        <f t="shared" si="44"/>
        <v>0</v>
      </c>
      <c r="AD142" s="18">
        <f t="shared" si="44"/>
        <v>0</v>
      </c>
      <c r="AE142" s="18">
        <f t="shared" si="44"/>
        <v>0</v>
      </c>
      <c r="AF142" s="18">
        <f t="shared" si="44"/>
        <v>0</v>
      </c>
      <c r="AG142" s="18">
        <f t="shared" si="44"/>
        <v>0</v>
      </c>
      <c r="AH142" s="18">
        <f t="shared" si="44"/>
        <v>0</v>
      </c>
      <c r="AI142" s="18">
        <f t="shared" si="44"/>
        <v>0</v>
      </c>
      <c r="AJ142" s="18">
        <f t="shared" si="44"/>
        <v>0</v>
      </c>
      <c r="AK142" s="18">
        <f t="shared" si="44"/>
        <v>0</v>
      </c>
      <c r="AL142" s="18">
        <f t="shared" si="44"/>
        <v>0</v>
      </c>
      <c r="AM142" s="18">
        <f t="shared" si="44"/>
        <v>0</v>
      </c>
      <c r="AN142" s="18">
        <f t="shared" si="44"/>
        <v>0</v>
      </c>
      <c r="AO142" s="18">
        <f t="shared" si="44"/>
        <v>0</v>
      </c>
      <c r="AP142" s="18">
        <f t="shared" si="44"/>
        <v>0</v>
      </c>
      <c r="AQ142" s="18">
        <f>+SUM(AQ143)</f>
        <v>0</v>
      </c>
      <c r="AR142" s="18">
        <f>+SUM(AR143)</f>
        <v>0</v>
      </c>
      <c r="AS142" s="64">
        <f t="shared" si="33"/>
        <v>0</v>
      </c>
      <c r="AT142" s="15"/>
      <c r="AU142" s="15"/>
      <c r="AV142" s="15"/>
      <c r="AW142" s="15"/>
    </row>
    <row r="143" spans="1:49" s="8" customFormat="1" ht="12" hidden="1" customHeight="1" x14ac:dyDescent="0.15">
      <c r="A143" s="62" t="s">
        <v>225</v>
      </c>
      <c r="B143" s="21" t="s">
        <v>51</v>
      </c>
      <c r="C143" s="21" t="s">
        <v>156</v>
      </c>
      <c r="D143" s="21"/>
      <c r="E143" s="21"/>
      <c r="F143" s="21"/>
      <c r="G143" s="21"/>
      <c r="H143" s="21" t="s">
        <v>36</v>
      </c>
      <c r="I143" s="37" t="s">
        <v>267</v>
      </c>
      <c r="J143" s="35"/>
      <c r="K143" s="35"/>
      <c r="L143" s="35"/>
      <c r="M143" s="35"/>
      <c r="N143" s="35"/>
      <c r="O143" s="35"/>
      <c r="P143" s="35"/>
      <c r="Q143" s="35"/>
      <c r="R143" s="35"/>
      <c r="S143" s="35"/>
      <c r="T143" s="35"/>
      <c r="U143" s="35"/>
      <c r="V143" s="35"/>
      <c r="W143" s="35"/>
      <c r="X143" s="35"/>
      <c r="Y143" s="35"/>
      <c r="Z143" s="35"/>
      <c r="AA143" s="35"/>
      <c r="AB143" s="35"/>
      <c r="AC143" s="35"/>
      <c r="AD143" s="35"/>
      <c r="AE143" s="35"/>
      <c r="AF143" s="35"/>
      <c r="AG143" s="35"/>
      <c r="AH143" s="35"/>
      <c r="AI143" s="35"/>
      <c r="AJ143" s="35"/>
      <c r="AK143" s="35"/>
      <c r="AL143" s="35"/>
      <c r="AM143" s="35"/>
      <c r="AN143" s="35"/>
      <c r="AO143" s="35"/>
      <c r="AP143" s="35"/>
      <c r="AQ143" s="35"/>
      <c r="AR143" s="35"/>
      <c r="AS143" s="64">
        <f t="shared" si="33"/>
        <v>0</v>
      </c>
      <c r="AT143" s="15"/>
      <c r="AU143" s="15"/>
      <c r="AV143" s="15"/>
      <c r="AW143" s="15"/>
    </row>
    <row r="144" spans="1:49" s="8" customFormat="1" ht="18" hidden="1" customHeight="1" x14ac:dyDescent="0.15">
      <c r="A144" s="62" t="s">
        <v>225</v>
      </c>
      <c r="B144" s="21" t="s">
        <v>51</v>
      </c>
      <c r="C144" s="21" t="s">
        <v>156</v>
      </c>
      <c r="D144" s="21" t="s">
        <v>122</v>
      </c>
      <c r="E144" s="21"/>
      <c r="F144" s="21"/>
      <c r="G144" s="21"/>
      <c r="H144" s="21" t="s">
        <v>36</v>
      </c>
      <c r="I144" s="23" t="s">
        <v>268</v>
      </c>
      <c r="J144" s="35"/>
      <c r="K144" s="35"/>
      <c r="L144" s="35"/>
      <c r="M144" s="35"/>
      <c r="N144" s="35"/>
      <c r="O144" s="35"/>
      <c r="P144" s="35"/>
      <c r="Q144" s="35"/>
      <c r="R144" s="35"/>
      <c r="S144" s="35"/>
      <c r="T144" s="35"/>
      <c r="U144" s="35"/>
      <c r="V144" s="35"/>
      <c r="W144" s="35"/>
      <c r="X144" s="35"/>
      <c r="Y144" s="35"/>
      <c r="Z144" s="35"/>
      <c r="AA144" s="35"/>
      <c r="AB144" s="35"/>
      <c r="AC144" s="35"/>
      <c r="AD144" s="35"/>
      <c r="AE144" s="35"/>
      <c r="AF144" s="35"/>
      <c r="AG144" s="35"/>
      <c r="AH144" s="35"/>
      <c r="AI144" s="35"/>
      <c r="AJ144" s="35"/>
      <c r="AK144" s="35"/>
      <c r="AL144" s="35"/>
      <c r="AM144" s="35"/>
      <c r="AN144" s="35"/>
      <c r="AO144" s="35"/>
      <c r="AP144" s="35"/>
      <c r="AQ144" s="35"/>
      <c r="AR144" s="35"/>
      <c r="AS144" s="64"/>
      <c r="AT144" s="15"/>
      <c r="AU144" s="15"/>
      <c r="AV144" s="15"/>
      <c r="AW144" s="15"/>
    </row>
    <row r="145" spans="1:49" s="8" customFormat="1" ht="12" hidden="1" customHeight="1" x14ac:dyDescent="0.15">
      <c r="A145" s="62" t="s">
        <v>225</v>
      </c>
      <c r="B145" s="21" t="s">
        <v>51</v>
      </c>
      <c r="C145" s="21" t="s">
        <v>156</v>
      </c>
      <c r="D145" s="21" t="s">
        <v>129</v>
      </c>
      <c r="E145" s="21"/>
      <c r="F145" s="21"/>
      <c r="G145" s="21"/>
      <c r="H145" s="21" t="s">
        <v>36</v>
      </c>
      <c r="I145" s="37" t="s">
        <v>269</v>
      </c>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65">
        <f>SUM(J145:AR145)</f>
        <v>0</v>
      </c>
      <c r="AT145" s="15"/>
      <c r="AU145" s="15"/>
      <c r="AV145" s="15"/>
      <c r="AW145" s="15"/>
    </row>
    <row r="146" spans="1:49" s="8" customFormat="1" ht="31.5" hidden="1" customHeight="1" x14ac:dyDescent="0.25">
      <c r="A146" s="62" t="s">
        <v>45</v>
      </c>
      <c r="B146" s="21"/>
      <c r="C146" s="21"/>
      <c r="D146" s="21"/>
      <c r="E146" s="21"/>
      <c r="F146" s="21"/>
      <c r="G146" s="21"/>
      <c r="H146" s="21"/>
      <c r="I146" s="14" t="s">
        <v>40</v>
      </c>
      <c r="J146" s="18">
        <f>+J147+J151+J153+J152+J154</f>
        <v>0</v>
      </c>
      <c r="K146" s="18">
        <f t="shared" ref="K146:AS146" si="45">+K147+K151+K153+K152+K154</f>
        <v>0</v>
      </c>
      <c r="L146" s="18">
        <f t="shared" si="45"/>
        <v>0</v>
      </c>
      <c r="M146" s="18">
        <f t="shared" si="45"/>
        <v>0</v>
      </c>
      <c r="N146" s="18">
        <f t="shared" si="45"/>
        <v>0</v>
      </c>
      <c r="O146" s="18">
        <f t="shared" si="45"/>
        <v>0</v>
      </c>
      <c r="P146" s="18">
        <f t="shared" si="45"/>
        <v>0</v>
      </c>
      <c r="Q146" s="18">
        <f t="shared" si="45"/>
        <v>0</v>
      </c>
      <c r="R146" s="18">
        <f t="shared" si="45"/>
        <v>0</v>
      </c>
      <c r="S146" s="18">
        <f t="shared" si="45"/>
        <v>0</v>
      </c>
      <c r="T146" s="18">
        <f t="shared" si="45"/>
        <v>0</v>
      </c>
      <c r="U146" s="18">
        <f t="shared" si="45"/>
        <v>0</v>
      </c>
      <c r="V146" s="18">
        <f t="shared" si="45"/>
        <v>0</v>
      </c>
      <c r="W146" s="18">
        <f t="shared" si="45"/>
        <v>0</v>
      </c>
      <c r="X146" s="18">
        <f t="shared" si="45"/>
        <v>0</v>
      </c>
      <c r="Y146" s="18">
        <f t="shared" si="45"/>
        <v>0</v>
      </c>
      <c r="Z146" s="18">
        <f t="shared" si="45"/>
        <v>0</v>
      </c>
      <c r="AA146" s="18">
        <f t="shared" si="45"/>
        <v>0</v>
      </c>
      <c r="AB146" s="18">
        <f t="shared" si="45"/>
        <v>0</v>
      </c>
      <c r="AC146" s="18">
        <f t="shared" si="45"/>
        <v>0</v>
      </c>
      <c r="AD146" s="18">
        <f t="shared" si="45"/>
        <v>0</v>
      </c>
      <c r="AE146" s="18">
        <f t="shared" si="45"/>
        <v>0</v>
      </c>
      <c r="AF146" s="18">
        <f t="shared" si="45"/>
        <v>0</v>
      </c>
      <c r="AG146" s="18">
        <f t="shared" si="45"/>
        <v>0</v>
      </c>
      <c r="AH146" s="18">
        <f t="shared" si="45"/>
        <v>0</v>
      </c>
      <c r="AI146" s="18">
        <f t="shared" si="45"/>
        <v>0</v>
      </c>
      <c r="AJ146" s="18">
        <f t="shared" si="45"/>
        <v>0</v>
      </c>
      <c r="AK146" s="18">
        <f t="shared" si="45"/>
        <v>0</v>
      </c>
      <c r="AL146" s="18">
        <f t="shared" si="45"/>
        <v>0</v>
      </c>
      <c r="AM146" s="18">
        <f t="shared" si="45"/>
        <v>0</v>
      </c>
      <c r="AN146" s="18">
        <f t="shared" si="45"/>
        <v>0</v>
      </c>
      <c r="AO146" s="18">
        <f t="shared" si="45"/>
        <v>0</v>
      </c>
      <c r="AP146" s="18">
        <f t="shared" si="45"/>
        <v>0</v>
      </c>
      <c r="AQ146" s="18">
        <f t="shared" si="45"/>
        <v>0</v>
      </c>
      <c r="AR146" s="18">
        <f t="shared" si="45"/>
        <v>0</v>
      </c>
      <c r="AS146" s="68">
        <f t="shared" si="45"/>
        <v>0</v>
      </c>
      <c r="AT146" s="15"/>
      <c r="AU146" s="83"/>
      <c r="AV146" s="15"/>
      <c r="AW146" s="15"/>
    </row>
    <row r="147" spans="1:49" s="8" customFormat="1" ht="13.5" hidden="1" customHeight="1" x14ac:dyDescent="0.25">
      <c r="A147" s="62" t="s">
        <v>45</v>
      </c>
      <c r="B147" s="21" t="s">
        <v>51</v>
      </c>
      <c r="C147" s="21"/>
      <c r="D147" s="21"/>
      <c r="E147" s="21"/>
      <c r="F147" s="21"/>
      <c r="G147" s="21"/>
      <c r="H147" s="21"/>
      <c r="I147" s="14" t="s">
        <v>180</v>
      </c>
      <c r="J147" s="18">
        <f t="shared" ref="J147:AO147" si="46">+J148+J149</f>
        <v>0</v>
      </c>
      <c r="K147" s="18">
        <f t="shared" si="46"/>
        <v>0</v>
      </c>
      <c r="L147" s="18">
        <f t="shared" si="46"/>
        <v>0</v>
      </c>
      <c r="M147" s="18">
        <f t="shared" si="46"/>
        <v>0</v>
      </c>
      <c r="N147" s="18">
        <f t="shared" si="46"/>
        <v>0</v>
      </c>
      <c r="O147" s="18">
        <f t="shared" si="46"/>
        <v>0</v>
      </c>
      <c r="P147" s="18">
        <f t="shared" si="46"/>
        <v>0</v>
      </c>
      <c r="Q147" s="18">
        <f t="shared" si="46"/>
        <v>0</v>
      </c>
      <c r="R147" s="18">
        <f t="shared" si="46"/>
        <v>0</v>
      </c>
      <c r="S147" s="18">
        <f t="shared" si="46"/>
        <v>0</v>
      </c>
      <c r="T147" s="18">
        <f t="shared" si="46"/>
        <v>0</v>
      </c>
      <c r="U147" s="18">
        <f t="shared" si="46"/>
        <v>0</v>
      </c>
      <c r="V147" s="18">
        <f t="shared" si="46"/>
        <v>0</v>
      </c>
      <c r="W147" s="18">
        <f t="shared" si="46"/>
        <v>0</v>
      </c>
      <c r="X147" s="18">
        <f t="shared" si="46"/>
        <v>0</v>
      </c>
      <c r="Y147" s="18">
        <f t="shared" si="46"/>
        <v>0</v>
      </c>
      <c r="Z147" s="18">
        <f t="shared" si="46"/>
        <v>0</v>
      </c>
      <c r="AA147" s="18">
        <f t="shared" si="46"/>
        <v>0</v>
      </c>
      <c r="AB147" s="18">
        <f t="shared" si="46"/>
        <v>0</v>
      </c>
      <c r="AC147" s="18">
        <f t="shared" si="46"/>
        <v>0</v>
      </c>
      <c r="AD147" s="18">
        <f t="shared" si="46"/>
        <v>0</v>
      </c>
      <c r="AE147" s="18">
        <f t="shared" si="46"/>
        <v>0</v>
      </c>
      <c r="AF147" s="18">
        <f t="shared" si="46"/>
        <v>0</v>
      </c>
      <c r="AG147" s="18">
        <f t="shared" si="46"/>
        <v>0</v>
      </c>
      <c r="AH147" s="18">
        <f t="shared" si="46"/>
        <v>0</v>
      </c>
      <c r="AI147" s="18">
        <f t="shared" si="46"/>
        <v>0</v>
      </c>
      <c r="AJ147" s="18">
        <f t="shared" si="46"/>
        <v>0</v>
      </c>
      <c r="AK147" s="18">
        <f>+AK148+AK149</f>
        <v>0</v>
      </c>
      <c r="AL147" s="18">
        <f t="shared" si="46"/>
        <v>0</v>
      </c>
      <c r="AM147" s="18">
        <f t="shared" si="46"/>
        <v>0</v>
      </c>
      <c r="AN147" s="18">
        <f t="shared" si="46"/>
        <v>0</v>
      </c>
      <c r="AO147" s="18">
        <f t="shared" si="46"/>
        <v>0</v>
      </c>
      <c r="AP147" s="18">
        <f>+AP148+AP149</f>
        <v>0</v>
      </c>
      <c r="AQ147" s="18">
        <f>+AQ148+AQ149</f>
        <v>0</v>
      </c>
      <c r="AR147" s="18">
        <f>+AR148+AR149</f>
        <v>0</v>
      </c>
      <c r="AS147" s="63">
        <f>+AS148+AS149</f>
        <v>0</v>
      </c>
      <c r="AT147" s="15"/>
      <c r="AU147" s="15"/>
      <c r="AV147" s="15"/>
      <c r="AW147" s="15"/>
    </row>
    <row r="148" spans="1:49" s="8" customFormat="1" ht="12" hidden="1" customHeight="1" x14ac:dyDescent="0.15">
      <c r="A148" s="62" t="s">
        <v>45</v>
      </c>
      <c r="B148" s="21" t="s">
        <v>51</v>
      </c>
      <c r="C148" s="21" t="s">
        <v>44</v>
      </c>
      <c r="D148" s="21" t="s">
        <v>4</v>
      </c>
      <c r="E148" s="21"/>
      <c r="F148" s="21"/>
      <c r="G148" s="21"/>
      <c r="H148" s="21" t="s">
        <v>36</v>
      </c>
      <c r="I148" s="37" t="s">
        <v>180</v>
      </c>
      <c r="J148" s="29"/>
      <c r="K148" s="29"/>
      <c r="L148" s="29"/>
      <c r="M148" s="29"/>
      <c r="N148" s="29"/>
      <c r="O148" s="29"/>
      <c r="P148" s="29"/>
      <c r="Q148" s="29"/>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35"/>
      <c r="AR148" s="29"/>
      <c r="AS148" s="64">
        <f t="shared" si="33"/>
        <v>0</v>
      </c>
      <c r="AT148" s="15"/>
      <c r="AU148" s="15"/>
      <c r="AV148" s="15"/>
      <c r="AW148" s="15"/>
    </row>
    <row r="149" spans="1:49" s="8" customFormat="1" ht="12" hidden="1" customHeight="1" x14ac:dyDescent="0.15">
      <c r="A149" s="62" t="s">
        <v>45</v>
      </c>
      <c r="B149" s="21" t="s">
        <v>51</v>
      </c>
      <c r="C149" s="21" t="s">
        <v>44</v>
      </c>
      <c r="D149" s="21" t="s">
        <v>124</v>
      </c>
      <c r="E149" s="21"/>
      <c r="F149" s="21"/>
      <c r="G149" s="21"/>
      <c r="H149" s="21" t="s">
        <v>36</v>
      </c>
      <c r="I149" s="37" t="s">
        <v>180</v>
      </c>
      <c r="J149" s="29"/>
      <c r="K149" s="29"/>
      <c r="L149" s="29"/>
      <c r="M149" s="29"/>
      <c r="N149" s="29"/>
      <c r="O149" s="29"/>
      <c r="P149" s="29"/>
      <c r="Q149" s="29"/>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35"/>
      <c r="AR149" s="29"/>
      <c r="AS149" s="64"/>
      <c r="AT149" s="15"/>
      <c r="AU149" s="15"/>
      <c r="AV149" s="15"/>
      <c r="AW149" s="15"/>
    </row>
    <row r="150" spans="1:49" s="8" customFormat="1" ht="12" hidden="1" customHeight="1" x14ac:dyDescent="0.15">
      <c r="A150" s="62" t="s">
        <v>45</v>
      </c>
      <c r="B150" s="21" t="s">
        <v>44</v>
      </c>
      <c r="C150" s="21"/>
      <c r="D150" s="21"/>
      <c r="E150" s="21"/>
      <c r="F150" s="21"/>
      <c r="G150" s="21"/>
      <c r="H150" s="21" t="s">
        <v>36</v>
      </c>
      <c r="I150" s="37" t="s">
        <v>181</v>
      </c>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8"/>
      <c r="AQ150" s="18"/>
      <c r="AR150" s="11"/>
      <c r="AS150" s="65">
        <f t="shared" si="33"/>
        <v>0</v>
      </c>
      <c r="AT150" s="15"/>
      <c r="AU150" s="15"/>
      <c r="AV150" s="15"/>
      <c r="AW150" s="15"/>
    </row>
    <row r="151" spans="1:49" s="8" customFormat="1" ht="12" hidden="1" customHeight="1" x14ac:dyDescent="0.15">
      <c r="A151" s="62" t="s">
        <v>45</v>
      </c>
      <c r="B151" s="21" t="s">
        <v>143</v>
      </c>
      <c r="C151" s="21"/>
      <c r="D151" s="21"/>
      <c r="E151" s="21"/>
      <c r="F151" s="21"/>
      <c r="G151" s="21"/>
      <c r="H151" s="21" t="s">
        <v>36</v>
      </c>
      <c r="I151" s="23" t="s">
        <v>180</v>
      </c>
      <c r="J151" s="35"/>
      <c r="K151" s="35"/>
      <c r="L151" s="35"/>
      <c r="M151" s="35"/>
      <c r="N151" s="35"/>
      <c r="O151" s="35"/>
      <c r="P151" s="35"/>
      <c r="Q151" s="35"/>
      <c r="R151" s="35"/>
      <c r="S151" s="35"/>
      <c r="T151" s="35"/>
      <c r="U151" s="35"/>
      <c r="V151" s="35"/>
      <c r="W151" s="35"/>
      <c r="X151" s="35"/>
      <c r="Y151" s="35"/>
      <c r="Z151" s="35"/>
      <c r="AA151" s="35"/>
      <c r="AB151" s="35"/>
      <c r="AC151" s="35"/>
      <c r="AD151" s="35"/>
      <c r="AE151" s="35"/>
      <c r="AF151" s="35"/>
      <c r="AG151" s="35"/>
      <c r="AH151" s="35"/>
      <c r="AI151" s="35"/>
      <c r="AJ151" s="35"/>
      <c r="AK151" s="35"/>
      <c r="AL151" s="35"/>
      <c r="AM151" s="35"/>
      <c r="AN151" s="35"/>
      <c r="AO151" s="35"/>
      <c r="AP151" s="18"/>
      <c r="AQ151" s="18"/>
      <c r="AR151" s="35"/>
      <c r="AS151" s="64">
        <f t="shared" si="33"/>
        <v>0</v>
      </c>
      <c r="AT151" s="15"/>
      <c r="AU151" s="15"/>
      <c r="AV151" s="15"/>
      <c r="AW151" s="15"/>
    </row>
    <row r="152" spans="1:49" s="8" customFormat="1" ht="12" hidden="1" customHeight="1" x14ac:dyDescent="0.25">
      <c r="A152" s="62" t="s">
        <v>45</v>
      </c>
      <c r="B152" s="21" t="s">
        <v>156</v>
      </c>
      <c r="C152" s="21"/>
      <c r="D152" s="21"/>
      <c r="E152" s="21"/>
      <c r="F152" s="21"/>
      <c r="G152" s="21"/>
      <c r="H152" s="21"/>
      <c r="I152" s="14" t="s">
        <v>182</v>
      </c>
      <c r="J152" s="18">
        <f t="shared" ref="J152:AN152" si="47">+J153</f>
        <v>0</v>
      </c>
      <c r="K152" s="18">
        <f t="shared" si="47"/>
        <v>0</v>
      </c>
      <c r="L152" s="18">
        <f t="shared" si="47"/>
        <v>0</v>
      </c>
      <c r="M152" s="18">
        <f t="shared" si="47"/>
        <v>0</v>
      </c>
      <c r="N152" s="18">
        <f t="shared" si="47"/>
        <v>0</v>
      </c>
      <c r="O152" s="18">
        <f t="shared" si="47"/>
        <v>0</v>
      </c>
      <c r="P152" s="18">
        <f t="shared" si="47"/>
        <v>0</v>
      </c>
      <c r="Q152" s="18">
        <f t="shared" si="47"/>
        <v>0</v>
      </c>
      <c r="R152" s="18">
        <f t="shared" si="47"/>
        <v>0</v>
      </c>
      <c r="S152" s="18">
        <f t="shared" si="47"/>
        <v>0</v>
      </c>
      <c r="T152" s="18">
        <f t="shared" si="47"/>
        <v>0</v>
      </c>
      <c r="U152" s="18">
        <f t="shared" si="47"/>
        <v>0</v>
      </c>
      <c r="V152" s="18">
        <f t="shared" si="47"/>
        <v>0</v>
      </c>
      <c r="W152" s="18">
        <f t="shared" si="47"/>
        <v>0</v>
      </c>
      <c r="X152" s="18">
        <f t="shared" si="47"/>
        <v>0</v>
      </c>
      <c r="Y152" s="18">
        <f t="shared" si="47"/>
        <v>0</v>
      </c>
      <c r="Z152" s="18">
        <f t="shared" si="47"/>
        <v>0</v>
      </c>
      <c r="AA152" s="18">
        <f t="shared" si="47"/>
        <v>0</v>
      </c>
      <c r="AB152" s="18">
        <f t="shared" si="47"/>
        <v>0</v>
      </c>
      <c r="AC152" s="18">
        <f t="shared" si="47"/>
        <v>0</v>
      </c>
      <c r="AD152" s="18">
        <f t="shared" si="47"/>
        <v>0</v>
      </c>
      <c r="AE152" s="18">
        <f t="shared" si="47"/>
        <v>0</v>
      </c>
      <c r="AF152" s="18">
        <f t="shared" si="47"/>
        <v>0</v>
      </c>
      <c r="AG152" s="18">
        <f t="shared" si="47"/>
        <v>0</v>
      </c>
      <c r="AH152" s="18">
        <f t="shared" si="47"/>
        <v>0</v>
      </c>
      <c r="AI152" s="18">
        <f t="shared" si="47"/>
        <v>0</v>
      </c>
      <c r="AJ152" s="18">
        <f t="shared" si="47"/>
        <v>0</v>
      </c>
      <c r="AK152" s="18">
        <f t="shared" si="47"/>
        <v>0</v>
      </c>
      <c r="AL152" s="18">
        <f t="shared" si="47"/>
        <v>0</v>
      </c>
      <c r="AM152" s="18">
        <f t="shared" si="47"/>
        <v>0</v>
      </c>
      <c r="AN152" s="18">
        <f t="shared" si="47"/>
        <v>0</v>
      </c>
      <c r="AO152" s="18">
        <f>+AO153</f>
        <v>0</v>
      </c>
      <c r="AP152" s="18">
        <f>+AP153</f>
        <v>0</v>
      </c>
      <c r="AQ152" s="18">
        <f>+AQ153</f>
        <v>0</v>
      </c>
      <c r="AR152" s="18">
        <f>+AR153</f>
        <v>0</v>
      </c>
      <c r="AS152" s="60">
        <f t="shared" si="33"/>
        <v>0</v>
      </c>
      <c r="AT152" s="15"/>
      <c r="AU152" s="15"/>
      <c r="AV152" s="15"/>
      <c r="AW152" s="15"/>
    </row>
    <row r="153" spans="1:49" s="8" customFormat="1" ht="12" hidden="1" customHeight="1" x14ac:dyDescent="0.25">
      <c r="A153" s="62" t="s">
        <v>45</v>
      </c>
      <c r="B153" s="21" t="s">
        <v>156</v>
      </c>
      <c r="C153" s="21" t="s">
        <v>51</v>
      </c>
      <c r="D153" s="21"/>
      <c r="E153" s="21"/>
      <c r="F153" s="21"/>
      <c r="G153" s="21"/>
      <c r="H153" s="21" t="s">
        <v>36</v>
      </c>
      <c r="I153" s="23" t="s">
        <v>270</v>
      </c>
      <c r="J153" s="29"/>
      <c r="K153" s="29"/>
      <c r="L153" s="29"/>
      <c r="M153" s="29"/>
      <c r="N153" s="29"/>
      <c r="O153" s="29"/>
      <c r="P153" s="29"/>
      <c r="Q153" s="29"/>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6"/>
      <c r="AR153" s="29"/>
      <c r="AS153" s="64">
        <f t="shared" si="33"/>
        <v>0</v>
      </c>
      <c r="AT153" s="15"/>
      <c r="AU153" s="15"/>
      <c r="AV153" s="15"/>
      <c r="AW153" s="15"/>
    </row>
    <row r="154" spans="1:49" s="8" customFormat="1" ht="21.75" hidden="1" customHeight="1" x14ac:dyDescent="0.25">
      <c r="A154" s="62" t="s">
        <v>45</v>
      </c>
      <c r="B154" s="21" t="s">
        <v>92</v>
      </c>
      <c r="C154" s="21" t="s">
        <v>51</v>
      </c>
      <c r="D154" s="21" t="s">
        <v>120</v>
      </c>
      <c r="E154" s="21"/>
      <c r="F154" s="21"/>
      <c r="G154" s="21"/>
      <c r="H154" s="21" t="s">
        <v>36</v>
      </c>
      <c r="I154" s="23" t="s">
        <v>76</v>
      </c>
      <c r="J154" s="29"/>
      <c r="K154" s="29"/>
      <c r="L154" s="29"/>
      <c r="M154" s="29"/>
      <c r="N154" s="29"/>
      <c r="O154" s="29"/>
      <c r="P154" s="29"/>
      <c r="Q154" s="29"/>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6"/>
      <c r="AR154" s="29"/>
      <c r="AS154" s="64">
        <f t="shared" si="33"/>
        <v>0</v>
      </c>
      <c r="AT154" s="15"/>
      <c r="AU154" s="15"/>
      <c r="AV154" s="15"/>
      <c r="AW154" s="15"/>
    </row>
    <row r="155" spans="1:49" s="8" customFormat="1" ht="10.5" hidden="1" customHeight="1" x14ac:dyDescent="0.25">
      <c r="A155" s="59"/>
      <c r="B155" s="13"/>
      <c r="C155" s="13"/>
      <c r="D155" s="13"/>
      <c r="E155" s="13"/>
      <c r="F155" s="13"/>
      <c r="G155" s="13"/>
      <c r="H155" s="13"/>
      <c r="I155" s="14"/>
      <c r="J155" s="38"/>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c r="AI155" s="38"/>
      <c r="AJ155" s="38"/>
      <c r="AK155" s="38"/>
      <c r="AL155" s="38"/>
      <c r="AM155" s="38"/>
      <c r="AN155" s="38"/>
      <c r="AO155" s="38"/>
      <c r="AP155" s="38"/>
      <c r="AQ155" s="38"/>
      <c r="AR155" s="38"/>
      <c r="AS155" s="60"/>
      <c r="AT155" s="15"/>
      <c r="AU155" s="15"/>
      <c r="AV155" s="15"/>
      <c r="AW155" s="15"/>
    </row>
    <row r="156" spans="1:49" s="8" customFormat="1" ht="6.95" hidden="1" customHeight="1" x14ac:dyDescent="0.25">
      <c r="A156" s="59"/>
      <c r="B156" s="13"/>
      <c r="C156" s="13"/>
      <c r="D156" s="13"/>
      <c r="E156" s="13"/>
      <c r="F156" s="13"/>
      <c r="G156" s="13"/>
      <c r="H156" s="13"/>
      <c r="I156" s="14"/>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60"/>
      <c r="AT156" s="15"/>
      <c r="AU156" s="15"/>
      <c r="AV156" s="15"/>
      <c r="AW156" s="15"/>
    </row>
    <row r="157" spans="1:49" s="8" customFormat="1" ht="14.1" customHeight="1" x14ac:dyDescent="0.25">
      <c r="A157" s="120" t="s">
        <v>183</v>
      </c>
      <c r="B157" s="121" t="s">
        <v>184</v>
      </c>
      <c r="C157" s="121" t="s">
        <v>185</v>
      </c>
      <c r="D157" s="121" t="s">
        <v>186</v>
      </c>
      <c r="E157" s="121"/>
      <c r="F157" s="121"/>
      <c r="G157" s="121"/>
      <c r="H157" s="121" t="s">
        <v>187</v>
      </c>
      <c r="I157" s="14" t="s">
        <v>188</v>
      </c>
      <c r="J157" s="11">
        <f t="shared" ref="J157:AO157" si="48">+J159+J168+J181+J185</f>
        <v>168240000</v>
      </c>
      <c r="K157" s="11">
        <f t="shared" si="48"/>
        <v>907991461</v>
      </c>
      <c r="L157" s="11">
        <f t="shared" si="48"/>
        <v>0</v>
      </c>
      <c r="M157" s="11">
        <f t="shared" si="48"/>
        <v>-633632093</v>
      </c>
      <c r="N157" s="11">
        <f t="shared" si="48"/>
        <v>153704119.87</v>
      </c>
      <c r="O157" s="11">
        <f t="shared" si="48"/>
        <v>49376273</v>
      </c>
      <c r="P157" s="11">
        <f t="shared" si="48"/>
        <v>-145611640</v>
      </c>
      <c r="Q157" s="11">
        <f t="shared" si="48"/>
        <v>103710691</v>
      </c>
      <c r="R157" s="11">
        <f t="shared" si="48"/>
        <v>102881957</v>
      </c>
      <c r="S157" s="11">
        <f t="shared" si="48"/>
        <v>-65015703</v>
      </c>
      <c r="T157" s="11">
        <f t="shared" si="48"/>
        <v>163362038</v>
      </c>
      <c r="U157" s="11">
        <f t="shared" si="48"/>
        <v>50397849</v>
      </c>
      <c r="V157" s="11">
        <f t="shared" si="48"/>
        <v>281109690</v>
      </c>
      <c r="W157" s="11">
        <f t="shared" si="48"/>
        <v>-230749493.74000001</v>
      </c>
      <c r="X157" s="11">
        <f t="shared" si="48"/>
        <v>75942533.129999995</v>
      </c>
      <c r="Y157" s="11">
        <f t="shared" si="48"/>
        <v>30400000</v>
      </c>
      <c r="Z157" s="11">
        <f t="shared" si="48"/>
        <v>9531129.6599999964</v>
      </c>
      <c r="AA157" s="11">
        <f t="shared" si="48"/>
        <v>159717830</v>
      </c>
      <c r="AB157" s="11">
        <f t="shared" si="48"/>
        <v>24548858.5</v>
      </c>
      <c r="AC157" s="11">
        <f t="shared" si="48"/>
        <v>70160000</v>
      </c>
      <c r="AD157" s="11">
        <f t="shared" si="48"/>
        <v>-783341539.13</v>
      </c>
      <c r="AE157" s="11">
        <f t="shared" si="48"/>
        <v>530366973</v>
      </c>
      <c r="AF157" s="11">
        <f t="shared" si="48"/>
        <v>-36790451</v>
      </c>
      <c r="AG157" s="11">
        <f t="shared" si="48"/>
        <v>122360939</v>
      </c>
      <c r="AH157" s="11">
        <f t="shared" si="48"/>
        <v>-5735780</v>
      </c>
      <c r="AI157" s="11">
        <f t="shared" si="48"/>
        <v>17841612.5</v>
      </c>
      <c r="AJ157" s="11">
        <f t="shared" si="48"/>
        <v>0</v>
      </c>
      <c r="AK157" s="11">
        <f t="shared" si="48"/>
        <v>27965014</v>
      </c>
      <c r="AL157" s="11">
        <f t="shared" si="48"/>
        <v>47000000</v>
      </c>
      <c r="AM157" s="11">
        <f t="shared" si="48"/>
        <v>38138557.5</v>
      </c>
      <c r="AN157" s="11">
        <f t="shared" si="48"/>
        <v>577273401.20000005</v>
      </c>
      <c r="AO157" s="11">
        <f t="shared" si="48"/>
        <v>2500000</v>
      </c>
      <c r="AP157" s="11">
        <f>+AP159+AP168+AP181+AP185</f>
        <v>-18544090</v>
      </c>
      <c r="AQ157" s="11">
        <f>+AQ159+AQ168+AQ181+AQ185</f>
        <v>-1795100137.49</v>
      </c>
      <c r="AR157" s="11">
        <f>+AR159+AR168+AR181+AR185</f>
        <v>0</v>
      </c>
      <c r="AS157" s="60">
        <f>SUM(J157:AR157)</f>
        <v>0</v>
      </c>
      <c r="AT157" s="15"/>
      <c r="AU157" s="15"/>
      <c r="AV157" s="15"/>
      <c r="AW157" s="15"/>
    </row>
    <row r="158" spans="1:49" s="8" customFormat="1" ht="6.95" hidden="1" customHeight="1" x14ac:dyDescent="0.25">
      <c r="A158" s="59"/>
      <c r="B158" s="13"/>
      <c r="C158" s="13"/>
      <c r="D158" s="13"/>
      <c r="E158" s="13"/>
      <c r="F158" s="13"/>
      <c r="G158" s="13"/>
      <c r="H158" s="13"/>
      <c r="I158" s="20"/>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60"/>
      <c r="AT158" s="15"/>
      <c r="AU158" s="15"/>
      <c r="AV158" s="15"/>
      <c r="AW158" s="15"/>
    </row>
    <row r="159" spans="1:49" s="9" customFormat="1" ht="21.95" customHeight="1" x14ac:dyDescent="0.25">
      <c r="A159" s="122" t="s">
        <v>189</v>
      </c>
      <c r="B159" s="123"/>
      <c r="C159" s="123"/>
      <c r="D159" s="123"/>
      <c r="E159" s="123"/>
      <c r="F159" s="123"/>
      <c r="G159" s="123"/>
      <c r="H159" s="123"/>
      <c r="I159" s="124" t="s">
        <v>190</v>
      </c>
      <c r="J159" s="125">
        <f t="shared" ref="J159:AO159" si="49">+J160</f>
        <v>0</v>
      </c>
      <c r="K159" s="125">
        <f t="shared" si="49"/>
        <v>87640703</v>
      </c>
      <c r="L159" s="125">
        <f t="shared" si="49"/>
        <v>0</v>
      </c>
      <c r="M159" s="125">
        <f t="shared" si="49"/>
        <v>-90983308</v>
      </c>
      <c r="N159" s="125">
        <f t="shared" si="49"/>
        <v>5000000</v>
      </c>
      <c r="O159" s="125">
        <f t="shared" si="49"/>
        <v>0</v>
      </c>
      <c r="P159" s="125">
        <f t="shared" si="49"/>
        <v>7647600</v>
      </c>
      <c r="Q159" s="125">
        <f t="shared" si="49"/>
        <v>0</v>
      </c>
      <c r="R159" s="125">
        <f t="shared" si="49"/>
        <v>-21715253</v>
      </c>
      <c r="S159" s="125">
        <f t="shared" si="49"/>
        <v>-80879</v>
      </c>
      <c r="T159" s="125">
        <f t="shared" si="49"/>
        <v>20747009</v>
      </c>
      <c r="U159" s="125">
        <f t="shared" si="49"/>
        <v>4000000</v>
      </c>
      <c r="V159" s="125">
        <f t="shared" si="49"/>
        <v>66520774</v>
      </c>
      <c r="W159" s="125">
        <f t="shared" si="49"/>
        <v>-39224052</v>
      </c>
      <c r="X159" s="125">
        <f t="shared" si="49"/>
        <v>-85161861</v>
      </c>
      <c r="Y159" s="125">
        <f t="shared" si="49"/>
        <v>3400000</v>
      </c>
      <c r="Z159" s="125">
        <f t="shared" si="49"/>
        <v>54779736</v>
      </c>
      <c r="AA159" s="125">
        <f t="shared" si="49"/>
        <v>0</v>
      </c>
      <c r="AB159" s="125">
        <f t="shared" si="49"/>
        <v>6903222</v>
      </c>
      <c r="AC159" s="125">
        <f t="shared" si="49"/>
        <v>0</v>
      </c>
      <c r="AD159" s="125">
        <f t="shared" si="49"/>
        <v>9639580</v>
      </c>
      <c r="AE159" s="125">
        <f t="shared" si="49"/>
        <v>-56591</v>
      </c>
      <c r="AF159" s="125">
        <f t="shared" si="49"/>
        <v>4000000</v>
      </c>
      <c r="AG159" s="125">
        <f t="shared" si="49"/>
        <v>0</v>
      </c>
      <c r="AH159" s="125">
        <f t="shared" si="49"/>
        <v>-9695134</v>
      </c>
      <c r="AI159" s="125">
        <f t="shared" si="49"/>
        <v>-46006200</v>
      </c>
      <c r="AJ159" s="125">
        <f t="shared" si="49"/>
        <v>0</v>
      </c>
      <c r="AK159" s="125">
        <f t="shared" si="49"/>
        <v>-1375298</v>
      </c>
      <c r="AL159" s="125">
        <f t="shared" si="49"/>
        <v>47000000</v>
      </c>
      <c r="AM159" s="125">
        <f t="shared" si="49"/>
        <v>4000000</v>
      </c>
      <c r="AN159" s="125">
        <f t="shared" si="49"/>
        <v>-3704924</v>
      </c>
      <c r="AO159" s="125">
        <f t="shared" si="49"/>
        <v>0</v>
      </c>
      <c r="AP159" s="125">
        <f>+AP160</f>
        <v>-18544090</v>
      </c>
      <c r="AQ159" s="125">
        <f>+AQ160</f>
        <v>-4731034</v>
      </c>
      <c r="AR159" s="125">
        <f>+AR160</f>
        <v>0</v>
      </c>
      <c r="AS159" s="68">
        <f t="shared" ref="AS159:AS166" si="50">SUM(J159:AR159)</f>
        <v>0</v>
      </c>
      <c r="AT159" s="39"/>
      <c r="AU159" s="39"/>
      <c r="AV159" s="39"/>
      <c r="AW159" s="39"/>
    </row>
    <row r="160" spans="1:49" s="9" customFormat="1" ht="24.75" customHeight="1" x14ac:dyDescent="0.25">
      <c r="A160" s="59" t="s">
        <v>189</v>
      </c>
      <c r="B160" s="13" t="s">
        <v>191</v>
      </c>
      <c r="C160" s="13"/>
      <c r="D160" s="13"/>
      <c r="E160" s="13"/>
      <c r="F160" s="13"/>
      <c r="G160" s="13"/>
      <c r="H160" s="13"/>
      <c r="I160" s="126" t="s">
        <v>192</v>
      </c>
      <c r="J160" s="32">
        <f t="shared" ref="J160:AQ160" si="51">SUM(J161:J166)</f>
        <v>0</v>
      </c>
      <c r="K160" s="32">
        <f t="shared" si="51"/>
        <v>87640703</v>
      </c>
      <c r="L160" s="32">
        <f t="shared" si="51"/>
        <v>0</v>
      </c>
      <c r="M160" s="32">
        <f t="shared" si="51"/>
        <v>-90983308</v>
      </c>
      <c r="N160" s="32">
        <f t="shared" si="51"/>
        <v>5000000</v>
      </c>
      <c r="O160" s="32">
        <f t="shared" si="51"/>
        <v>0</v>
      </c>
      <c r="P160" s="32">
        <f t="shared" si="51"/>
        <v>7647600</v>
      </c>
      <c r="Q160" s="32">
        <f t="shared" si="51"/>
        <v>0</v>
      </c>
      <c r="R160" s="32">
        <f t="shared" si="51"/>
        <v>-21715253</v>
      </c>
      <c r="S160" s="32">
        <f t="shared" si="51"/>
        <v>-80879</v>
      </c>
      <c r="T160" s="32">
        <f t="shared" si="51"/>
        <v>20747009</v>
      </c>
      <c r="U160" s="32">
        <f t="shared" si="51"/>
        <v>4000000</v>
      </c>
      <c r="V160" s="32">
        <f t="shared" si="51"/>
        <v>66520774</v>
      </c>
      <c r="W160" s="32">
        <f t="shared" si="51"/>
        <v>-39224052</v>
      </c>
      <c r="X160" s="32">
        <f t="shared" si="51"/>
        <v>-85161861</v>
      </c>
      <c r="Y160" s="32">
        <f t="shared" si="51"/>
        <v>3400000</v>
      </c>
      <c r="Z160" s="32">
        <f t="shared" si="51"/>
        <v>54779736</v>
      </c>
      <c r="AA160" s="32">
        <f t="shared" si="51"/>
        <v>0</v>
      </c>
      <c r="AB160" s="32">
        <f t="shared" si="51"/>
        <v>6903222</v>
      </c>
      <c r="AC160" s="32">
        <f t="shared" si="51"/>
        <v>0</v>
      </c>
      <c r="AD160" s="32">
        <f t="shared" si="51"/>
        <v>9639580</v>
      </c>
      <c r="AE160" s="32">
        <f t="shared" si="51"/>
        <v>-56591</v>
      </c>
      <c r="AF160" s="32">
        <f t="shared" si="51"/>
        <v>4000000</v>
      </c>
      <c r="AG160" s="32">
        <f t="shared" si="51"/>
        <v>0</v>
      </c>
      <c r="AH160" s="32">
        <f t="shared" si="51"/>
        <v>-9695134</v>
      </c>
      <c r="AI160" s="32">
        <f t="shared" si="51"/>
        <v>-46006200</v>
      </c>
      <c r="AJ160" s="32">
        <f t="shared" si="51"/>
        <v>0</v>
      </c>
      <c r="AK160" s="32">
        <f t="shared" si="51"/>
        <v>-1375298</v>
      </c>
      <c r="AL160" s="32">
        <f t="shared" si="51"/>
        <v>47000000</v>
      </c>
      <c r="AM160" s="32">
        <f t="shared" si="51"/>
        <v>4000000</v>
      </c>
      <c r="AN160" s="32">
        <f t="shared" si="51"/>
        <v>-3704924</v>
      </c>
      <c r="AO160" s="32">
        <f t="shared" si="51"/>
        <v>0</v>
      </c>
      <c r="AP160" s="32">
        <f t="shared" si="51"/>
        <v>-18544090</v>
      </c>
      <c r="AQ160" s="32">
        <f t="shared" si="51"/>
        <v>-4731034</v>
      </c>
      <c r="AR160" s="32">
        <f>SUM(AR161:AR166)</f>
        <v>0</v>
      </c>
      <c r="AS160" s="127">
        <f>SUM(J160:AR160)</f>
        <v>0</v>
      </c>
      <c r="AT160" s="39"/>
      <c r="AU160" s="39"/>
      <c r="AV160" s="39"/>
      <c r="AW160" s="39"/>
    </row>
    <row r="161" spans="1:49" s="9" customFormat="1" ht="24" hidden="1" customHeight="1" x14ac:dyDescent="0.15">
      <c r="A161" s="69" t="s">
        <v>189</v>
      </c>
      <c r="B161" s="40" t="s">
        <v>191</v>
      </c>
      <c r="C161" s="40" t="s">
        <v>87</v>
      </c>
      <c r="D161" s="40"/>
      <c r="E161" s="40"/>
      <c r="F161" s="40"/>
      <c r="G161" s="40"/>
      <c r="H161" s="40" t="s">
        <v>98</v>
      </c>
      <c r="I161" s="41" t="s">
        <v>193</v>
      </c>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35"/>
      <c r="AR161" s="27"/>
      <c r="AS161" s="64">
        <f t="shared" si="50"/>
        <v>0</v>
      </c>
      <c r="AT161" s="39"/>
      <c r="AU161" s="39"/>
      <c r="AV161" s="39"/>
      <c r="AW161" s="39"/>
    </row>
    <row r="162" spans="1:49" s="9" customFormat="1" ht="26.25" customHeight="1" x14ac:dyDescent="0.25">
      <c r="A162" s="69" t="s">
        <v>189</v>
      </c>
      <c r="B162" s="40" t="s">
        <v>191</v>
      </c>
      <c r="C162" s="40" t="s">
        <v>194</v>
      </c>
      <c r="D162" s="40"/>
      <c r="E162" s="40"/>
      <c r="F162" s="40"/>
      <c r="G162" s="40"/>
      <c r="H162" s="40" t="s">
        <v>35</v>
      </c>
      <c r="I162" s="44" t="s">
        <v>195</v>
      </c>
      <c r="J162" s="45"/>
      <c r="K162" s="45">
        <v>67640703</v>
      </c>
      <c r="L162" s="45"/>
      <c r="M162" s="45">
        <v>-49122944</v>
      </c>
      <c r="N162" s="45"/>
      <c r="O162" s="45"/>
      <c r="P162" s="45">
        <v>14000000</v>
      </c>
      <c r="Q162" s="45"/>
      <c r="R162" s="45">
        <v>-1510919</v>
      </c>
      <c r="S162" s="45">
        <v>-80879</v>
      </c>
      <c r="T162" s="45">
        <v>36500000</v>
      </c>
      <c r="U162" s="45"/>
      <c r="V162" s="45">
        <v>66520774</v>
      </c>
      <c r="W162" s="45">
        <v>-347617</v>
      </c>
      <c r="X162" s="45">
        <v>-85161861</v>
      </c>
      <c r="Y162" s="45"/>
      <c r="Z162" s="45">
        <v>51779736</v>
      </c>
      <c r="AA162" s="45"/>
      <c r="AB162" s="45">
        <v>4903222</v>
      </c>
      <c r="AC162" s="45"/>
      <c r="AD162" s="45">
        <v>5000000</v>
      </c>
      <c r="AE162" s="45">
        <v>-56591</v>
      </c>
      <c r="AF162" s="45"/>
      <c r="AG162" s="45"/>
      <c r="AH162" s="45">
        <v>5000000</v>
      </c>
      <c r="AI162" s="45">
        <v>-44806200</v>
      </c>
      <c r="AJ162" s="45"/>
      <c r="AK162" s="45">
        <v>-11938</v>
      </c>
      <c r="AL162" s="45">
        <v>47000000</v>
      </c>
      <c r="AM162" s="45"/>
      <c r="AN162" s="45">
        <v>-3704924</v>
      </c>
      <c r="AO162" s="45"/>
      <c r="AP162" s="45"/>
      <c r="AQ162" s="27">
        <v>-113540562</v>
      </c>
      <c r="AR162" s="27"/>
      <c r="AS162" s="64">
        <f>SUM(J162:AR162)</f>
        <v>0</v>
      </c>
      <c r="AT162" s="39"/>
      <c r="AU162" s="39"/>
      <c r="AV162" s="39"/>
      <c r="AW162" s="39"/>
    </row>
    <row r="163" spans="1:49" s="9" customFormat="1" ht="18" customHeight="1" x14ac:dyDescent="0.25">
      <c r="A163" s="69" t="s">
        <v>189</v>
      </c>
      <c r="B163" s="40" t="s">
        <v>191</v>
      </c>
      <c r="C163" s="40" t="s">
        <v>196</v>
      </c>
      <c r="D163" s="40"/>
      <c r="E163" s="40"/>
      <c r="F163" s="40"/>
      <c r="G163" s="40"/>
      <c r="H163" s="40" t="s">
        <v>35</v>
      </c>
      <c r="I163" s="44" t="s">
        <v>197</v>
      </c>
      <c r="J163" s="45"/>
      <c r="K163" s="45">
        <v>15000000</v>
      </c>
      <c r="L163" s="45"/>
      <c r="M163" s="45">
        <v>-41860364</v>
      </c>
      <c r="N163" s="45"/>
      <c r="O163" s="45"/>
      <c r="P163" s="45">
        <v>-6352400</v>
      </c>
      <c r="Q163" s="45"/>
      <c r="R163" s="45">
        <v>-20204334</v>
      </c>
      <c r="S163" s="45"/>
      <c r="T163" s="45">
        <v>-15752991</v>
      </c>
      <c r="U163" s="45"/>
      <c r="V163" s="45"/>
      <c r="W163" s="45">
        <v>-34487193</v>
      </c>
      <c r="X163" s="45"/>
      <c r="Y163" s="45">
        <v>3400000</v>
      </c>
      <c r="Z163" s="45"/>
      <c r="AA163" s="45"/>
      <c r="AB163" s="45"/>
      <c r="AC163" s="45"/>
      <c r="AD163" s="45">
        <v>4639580</v>
      </c>
      <c r="AE163" s="45"/>
      <c r="AF163" s="45"/>
      <c r="AG163" s="45"/>
      <c r="AH163" s="45">
        <v>-14695134</v>
      </c>
      <c r="AI163" s="45">
        <v>-1200000</v>
      </c>
      <c r="AJ163" s="45"/>
      <c r="AK163" s="45">
        <v>-1363360</v>
      </c>
      <c r="AL163" s="45"/>
      <c r="AM163" s="45"/>
      <c r="AN163" s="45"/>
      <c r="AO163" s="45"/>
      <c r="AP163" s="45">
        <v>-18544090</v>
      </c>
      <c r="AQ163" s="27">
        <v>131420286</v>
      </c>
      <c r="AR163" s="27"/>
      <c r="AS163" s="64">
        <f t="shared" si="50"/>
        <v>0</v>
      </c>
      <c r="AT163" s="39"/>
      <c r="AU163" s="39"/>
      <c r="AV163" s="39"/>
      <c r="AW163" s="39"/>
    </row>
    <row r="164" spans="1:49" s="9" customFormat="1" ht="24" hidden="1" customHeight="1" x14ac:dyDescent="0.15">
      <c r="A164" s="69" t="s">
        <v>189</v>
      </c>
      <c r="B164" s="40" t="s">
        <v>191</v>
      </c>
      <c r="C164" s="40" t="s">
        <v>196</v>
      </c>
      <c r="D164" s="40"/>
      <c r="E164" s="40"/>
      <c r="F164" s="40"/>
      <c r="G164" s="40"/>
      <c r="H164" s="40" t="s">
        <v>224</v>
      </c>
      <c r="I164" s="41" t="s">
        <v>197</v>
      </c>
      <c r="J164" s="35"/>
      <c r="K164" s="35"/>
      <c r="L164" s="35"/>
      <c r="M164" s="35"/>
      <c r="N164" s="35"/>
      <c r="O164" s="35"/>
      <c r="P164" s="35"/>
      <c r="Q164" s="35"/>
      <c r="R164" s="35"/>
      <c r="S164" s="35"/>
      <c r="T164" s="35"/>
      <c r="U164" s="35"/>
      <c r="V164" s="35"/>
      <c r="W164" s="35"/>
      <c r="X164" s="35"/>
      <c r="Y164" s="35"/>
      <c r="Z164" s="35"/>
      <c r="AA164" s="35"/>
      <c r="AB164" s="35"/>
      <c r="AC164" s="35"/>
      <c r="AD164" s="35"/>
      <c r="AE164" s="35"/>
      <c r="AF164" s="35"/>
      <c r="AG164" s="35"/>
      <c r="AH164" s="35"/>
      <c r="AI164" s="35"/>
      <c r="AJ164" s="35"/>
      <c r="AK164" s="35"/>
      <c r="AL164" s="35"/>
      <c r="AM164" s="35"/>
      <c r="AN164" s="35"/>
      <c r="AO164" s="35"/>
      <c r="AP164" s="35"/>
      <c r="AQ164" s="35"/>
      <c r="AR164" s="42"/>
      <c r="AS164" s="64">
        <f t="shared" si="50"/>
        <v>0</v>
      </c>
      <c r="AT164" s="39"/>
      <c r="AU164" s="39"/>
      <c r="AV164" s="39"/>
      <c r="AW164" s="39"/>
    </row>
    <row r="165" spans="1:49" s="9" customFormat="1" ht="25.5" hidden="1" customHeight="1" x14ac:dyDescent="0.25">
      <c r="A165" s="69" t="s">
        <v>189</v>
      </c>
      <c r="B165" s="40" t="s">
        <v>191</v>
      </c>
      <c r="C165" s="40" t="s">
        <v>198</v>
      </c>
      <c r="D165" s="40"/>
      <c r="E165" s="40"/>
      <c r="F165" s="40"/>
      <c r="G165" s="40"/>
      <c r="H165" s="40" t="s">
        <v>35</v>
      </c>
      <c r="I165" s="44" t="s">
        <v>199</v>
      </c>
      <c r="J165" s="45"/>
      <c r="K165" s="45"/>
      <c r="L165" s="45"/>
      <c r="M165" s="45"/>
      <c r="N165" s="45"/>
      <c r="O165" s="45"/>
      <c r="P165" s="45"/>
      <c r="Q165" s="45"/>
      <c r="R165" s="45"/>
      <c r="S165" s="45"/>
      <c r="T165" s="45"/>
      <c r="U165" s="45"/>
      <c r="V165" s="45"/>
      <c r="W165" s="45"/>
      <c r="X165" s="45"/>
      <c r="Y165" s="45"/>
      <c r="Z165" s="45"/>
      <c r="AA165" s="45"/>
      <c r="AB165" s="45"/>
      <c r="AC165" s="45"/>
      <c r="AD165" s="45"/>
      <c r="AE165" s="45"/>
      <c r="AF165" s="45"/>
      <c r="AG165" s="45"/>
      <c r="AH165" s="45"/>
      <c r="AI165" s="45"/>
      <c r="AJ165" s="45"/>
      <c r="AK165" s="45"/>
      <c r="AL165" s="45"/>
      <c r="AM165" s="45"/>
      <c r="AN165" s="45"/>
      <c r="AO165" s="45"/>
      <c r="AP165" s="45"/>
      <c r="AQ165" s="27"/>
      <c r="AR165" s="27"/>
      <c r="AS165" s="64">
        <f t="shared" si="50"/>
        <v>0</v>
      </c>
      <c r="AT165" s="39"/>
      <c r="AU165" s="39"/>
      <c r="AV165" s="39"/>
      <c r="AW165" s="39"/>
    </row>
    <row r="166" spans="1:49" s="9" customFormat="1" ht="21.75" customHeight="1" x14ac:dyDescent="0.25">
      <c r="A166" s="69" t="s">
        <v>189</v>
      </c>
      <c r="B166" s="40" t="s">
        <v>191</v>
      </c>
      <c r="C166" s="40" t="s">
        <v>198</v>
      </c>
      <c r="D166" s="40"/>
      <c r="E166" s="40"/>
      <c r="F166" s="40"/>
      <c r="G166" s="40"/>
      <c r="H166" s="40" t="s">
        <v>224</v>
      </c>
      <c r="I166" s="44" t="s">
        <v>199</v>
      </c>
      <c r="J166" s="45"/>
      <c r="K166" s="45">
        <v>5000000</v>
      </c>
      <c r="L166" s="45"/>
      <c r="M166" s="45"/>
      <c r="N166" s="45">
        <v>5000000</v>
      </c>
      <c r="O166" s="45"/>
      <c r="P166" s="45"/>
      <c r="Q166" s="45"/>
      <c r="R166" s="45"/>
      <c r="S166" s="45"/>
      <c r="T166" s="45"/>
      <c r="U166" s="45">
        <v>4000000</v>
      </c>
      <c r="V166" s="45"/>
      <c r="W166" s="45">
        <v>-4389242</v>
      </c>
      <c r="X166" s="45"/>
      <c r="Y166" s="45"/>
      <c r="Z166" s="45">
        <v>3000000</v>
      </c>
      <c r="AA166" s="45"/>
      <c r="AB166" s="45">
        <v>2000000</v>
      </c>
      <c r="AC166" s="45"/>
      <c r="AD166" s="45"/>
      <c r="AE166" s="45"/>
      <c r="AF166" s="45">
        <v>4000000</v>
      </c>
      <c r="AG166" s="45"/>
      <c r="AH166" s="45"/>
      <c r="AI166" s="45"/>
      <c r="AJ166" s="45"/>
      <c r="AK166" s="45"/>
      <c r="AL166" s="45"/>
      <c r="AM166" s="45">
        <v>4000000</v>
      </c>
      <c r="AN166" s="45"/>
      <c r="AO166" s="45"/>
      <c r="AP166" s="45"/>
      <c r="AQ166" s="27">
        <v>-22610758</v>
      </c>
      <c r="AR166" s="27"/>
      <c r="AS166" s="64">
        <f t="shared" si="50"/>
        <v>0</v>
      </c>
      <c r="AT166" s="39"/>
      <c r="AU166" s="39"/>
      <c r="AV166" s="39"/>
      <c r="AW166" s="39"/>
    </row>
    <row r="167" spans="1:49" s="9" customFormat="1" ht="6.95" hidden="1" customHeight="1" x14ac:dyDescent="0.25">
      <c r="A167" s="69"/>
      <c r="B167" s="40"/>
      <c r="C167" s="40"/>
      <c r="D167" s="40"/>
      <c r="E167" s="40"/>
      <c r="F167" s="40"/>
      <c r="G167" s="40"/>
      <c r="H167" s="40"/>
      <c r="I167" s="41"/>
      <c r="J167" s="43"/>
      <c r="K167" s="43"/>
      <c r="L167" s="43"/>
      <c r="M167" s="43"/>
      <c r="N167" s="43"/>
      <c r="O167" s="43"/>
      <c r="P167" s="43"/>
      <c r="Q167" s="43"/>
      <c r="R167" s="43"/>
      <c r="S167" s="43"/>
      <c r="T167" s="43"/>
      <c r="U167" s="43"/>
      <c r="V167" s="43"/>
      <c r="W167" s="43"/>
      <c r="X167" s="43"/>
      <c r="Y167" s="43"/>
      <c r="Z167" s="43"/>
      <c r="AA167" s="43"/>
      <c r="AB167" s="43"/>
      <c r="AC167" s="43"/>
      <c r="AD167" s="43"/>
      <c r="AE167" s="43"/>
      <c r="AF167" s="43"/>
      <c r="AG167" s="43"/>
      <c r="AH167" s="43"/>
      <c r="AI167" s="43"/>
      <c r="AJ167" s="43"/>
      <c r="AK167" s="43"/>
      <c r="AL167" s="43"/>
      <c r="AM167" s="43"/>
      <c r="AN167" s="43"/>
      <c r="AO167" s="43"/>
      <c r="AP167" s="43"/>
      <c r="AQ167" s="43"/>
      <c r="AR167" s="43"/>
      <c r="AS167" s="64"/>
      <c r="AT167" s="39"/>
      <c r="AU167" s="39"/>
      <c r="AV167" s="39"/>
      <c r="AW167" s="39"/>
    </row>
    <row r="168" spans="1:49" s="9" customFormat="1" ht="18.75" customHeight="1" x14ac:dyDescent="0.25">
      <c r="A168" s="122" t="s">
        <v>200</v>
      </c>
      <c r="B168" s="123"/>
      <c r="C168" s="123"/>
      <c r="D168" s="123"/>
      <c r="E168" s="123"/>
      <c r="F168" s="123"/>
      <c r="G168" s="123"/>
      <c r="H168" s="123"/>
      <c r="I168" s="124" t="s">
        <v>201</v>
      </c>
      <c r="J168" s="125">
        <f t="shared" ref="J168:AO168" si="52">+J169</f>
        <v>168240000</v>
      </c>
      <c r="K168" s="125">
        <f t="shared" si="52"/>
        <v>337415542</v>
      </c>
      <c r="L168" s="125">
        <f t="shared" si="52"/>
        <v>0</v>
      </c>
      <c r="M168" s="125">
        <f t="shared" si="52"/>
        <v>-568705672</v>
      </c>
      <c r="N168" s="125">
        <f t="shared" si="52"/>
        <v>107938824</v>
      </c>
      <c r="O168" s="125">
        <f t="shared" si="52"/>
        <v>52377231</v>
      </c>
      <c r="P168" s="125">
        <f t="shared" si="52"/>
        <v>-14230424</v>
      </c>
      <c r="Q168" s="125">
        <f t="shared" si="52"/>
        <v>103728916</v>
      </c>
      <c r="R168" s="125">
        <f t="shared" si="52"/>
        <v>130597210</v>
      </c>
      <c r="S168" s="125">
        <f t="shared" si="52"/>
        <v>-25525918</v>
      </c>
      <c r="T168" s="125">
        <f t="shared" si="52"/>
        <v>147310029</v>
      </c>
      <c r="U168" s="125">
        <f t="shared" si="52"/>
        <v>46397849</v>
      </c>
      <c r="V168" s="125">
        <f t="shared" si="52"/>
        <v>214588916</v>
      </c>
      <c r="W168" s="125">
        <f t="shared" si="52"/>
        <v>-175340127.74000001</v>
      </c>
      <c r="X168" s="125">
        <f t="shared" si="52"/>
        <v>162446156</v>
      </c>
      <c r="Y168" s="125">
        <f t="shared" si="52"/>
        <v>27000000</v>
      </c>
      <c r="Z168" s="125">
        <f t="shared" si="52"/>
        <v>5694185.75</v>
      </c>
      <c r="AA168" s="125">
        <f t="shared" si="52"/>
        <v>164118535</v>
      </c>
      <c r="AB168" s="125">
        <f t="shared" si="52"/>
        <v>3194530.5</v>
      </c>
      <c r="AC168" s="125">
        <f t="shared" si="52"/>
        <v>0</v>
      </c>
      <c r="AD168" s="125">
        <f t="shared" si="52"/>
        <v>199452095</v>
      </c>
      <c r="AE168" s="125">
        <f t="shared" si="52"/>
        <v>78440062</v>
      </c>
      <c r="AF168" s="125">
        <f t="shared" si="52"/>
        <v>-45753175</v>
      </c>
      <c r="AG168" s="125">
        <f t="shared" si="52"/>
        <v>122360939</v>
      </c>
      <c r="AH168" s="125">
        <f t="shared" si="52"/>
        <v>3959354</v>
      </c>
      <c r="AI168" s="125">
        <f t="shared" si="52"/>
        <v>64395687.5</v>
      </c>
      <c r="AJ168" s="125">
        <f t="shared" si="52"/>
        <v>0</v>
      </c>
      <c r="AK168" s="125">
        <f t="shared" si="52"/>
        <v>39018718</v>
      </c>
      <c r="AL168" s="125">
        <f t="shared" si="52"/>
        <v>0</v>
      </c>
      <c r="AM168" s="125">
        <f t="shared" si="52"/>
        <v>40928856.5</v>
      </c>
      <c r="AN168" s="125">
        <f t="shared" si="52"/>
        <v>589709143.20000005</v>
      </c>
      <c r="AO168" s="125">
        <f t="shared" si="52"/>
        <v>0</v>
      </c>
      <c r="AP168" s="125">
        <f>+AP169</f>
        <v>0</v>
      </c>
      <c r="AQ168" s="125">
        <f>+AQ169</f>
        <v>-1979757462.71</v>
      </c>
      <c r="AR168" s="125">
        <f>+AR169</f>
        <v>0</v>
      </c>
      <c r="AS168" s="68">
        <f t="shared" ref="AS168:AS179" si="53">SUM(J168:AR168)</f>
        <v>0</v>
      </c>
      <c r="AT168" s="39"/>
      <c r="AU168" s="39"/>
      <c r="AV168" s="39"/>
      <c r="AW168" s="39"/>
    </row>
    <row r="169" spans="1:49" s="9" customFormat="1" ht="25.5" customHeight="1" x14ac:dyDescent="0.25">
      <c r="A169" s="59" t="s">
        <v>200</v>
      </c>
      <c r="B169" s="13" t="s">
        <v>191</v>
      </c>
      <c r="C169" s="13"/>
      <c r="D169" s="13"/>
      <c r="E169" s="13"/>
      <c r="F169" s="13"/>
      <c r="G169" s="13"/>
      <c r="H169" s="13"/>
      <c r="I169" s="126" t="s">
        <v>192</v>
      </c>
      <c r="J169" s="32">
        <f t="shared" ref="J169:AQ169" si="54">SUM(J170:J179)</f>
        <v>168240000</v>
      </c>
      <c r="K169" s="32">
        <f t="shared" si="54"/>
        <v>337415542</v>
      </c>
      <c r="L169" s="32">
        <f t="shared" si="54"/>
        <v>0</v>
      </c>
      <c r="M169" s="32">
        <f t="shared" si="54"/>
        <v>-568705672</v>
      </c>
      <c r="N169" s="32">
        <f t="shared" si="54"/>
        <v>107938824</v>
      </c>
      <c r="O169" s="32">
        <f t="shared" si="54"/>
        <v>52377231</v>
      </c>
      <c r="P169" s="32">
        <f t="shared" si="54"/>
        <v>-14230424</v>
      </c>
      <c r="Q169" s="32">
        <f t="shared" si="54"/>
        <v>103728916</v>
      </c>
      <c r="R169" s="32">
        <f t="shared" si="54"/>
        <v>130597210</v>
      </c>
      <c r="S169" s="32">
        <f t="shared" si="54"/>
        <v>-25525918</v>
      </c>
      <c r="T169" s="32">
        <f t="shared" si="54"/>
        <v>147310029</v>
      </c>
      <c r="U169" s="32">
        <f t="shared" si="54"/>
        <v>46397849</v>
      </c>
      <c r="V169" s="32">
        <f t="shared" si="54"/>
        <v>214588916</v>
      </c>
      <c r="W169" s="32">
        <f t="shared" si="54"/>
        <v>-175340127.74000001</v>
      </c>
      <c r="X169" s="32">
        <f t="shared" si="54"/>
        <v>162446156</v>
      </c>
      <c r="Y169" s="32">
        <f t="shared" si="54"/>
        <v>27000000</v>
      </c>
      <c r="Z169" s="32">
        <f t="shared" si="54"/>
        <v>5694185.75</v>
      </c>
      <c r="AA169" s="32">
        <f t="shared" si="54"/>
        <v>164118535</v>
      </c>
      <c r="AB169" s="32">
        <f t="shared" si="54"/>
        <v>3194530.5</v>
      </c>
      <c r="AC169" s="32">
        <f t="shared" si="54"/>
        <v>0</v>
      </c>
      <c r="AD169" s="32">
        <f t="shared" si="54"/>
        <v>199452095</v>
      </c>
      <c r="AE169" s="32">
        <f t="shared" si="54"/>
        <v>78440062</v>
      </c>
      <c r="AF169" s="32">
        <f t="shared" si="54"/>
        <v>-45753175</v>
      </c>
      <c r="AG169" s="32">
        <f t="shared" si="54"/>
        <v>122360939</v>
      </c>
      <c r="AH169" s="32">
        <f t="shared" si="54"/>
        <v>3959354</v>
      </c>
      <c r="AI169" s="32">
        <f t="shared" si="54"/>
        <v>64395687.5</v>
      </c>
      <c r="AJ169" s="32">
        <f t="shared" si="54"/>
        <v>0</v>
      </c>
      <c r="AK169" s="32">
        <f t="shared" si="54"/>
        <v>39018718</v>
      </c>
      <c r="AL169" s="32">
        <f t="shared" si="54"/>
        <v>0</v>
      </c>
      <c r="AM169" s="32">
        <f t="shared" si="54"/>
        <v>40928856.5</v>
      </c>
      <c r="AN169" s="32">
        <f t="shared" si="54"/>
        <v>589709143.20000005</v>
      </c>
      <c r="AO169" s="32">
        <f t="shared" si="54"/>
        <v>0</v>
      </c>
      <c r="AP169" s="32">
        <f t="shared" si="54"/>
        <v>0</v>
      </c>
      <c r="AQ169" s="32">
        <f t="shared" si="54"/>
        <v>-1979757462.71</v>
      </c>
      <c r="AR169" s="32">
        <f>SUM(AR170:AR179)</f>
        <v>0</v>
      </c>
      <c r="AS169" s="127">
        <f>SUM(J169:AR169)</f>
        <v>0</v>
      </c>
      <c r="AT169" s="39"/>
      <c r="AU169" s="39"/>
      <c r="AV169" s="39"/>
      <c r="AW169" s="39"/>
    </row>
    <row r="170" spans="1:49" s="9" customFormat="1" ht="25.5" customHeight="1" x14ac:dyDescent="0.25">
      <c r="A170" s="69" t="s">
        <v>200</v>
      </c>
      <c r="B170" s="40" t="s">
        <v>191</v>
      </c>
      <c r="C170" s="40" t="s">
        <v>202</v>
      </c>
      <c r="D170" s="40"/>
      <c r="E170" s="40"/>
      <c r="F170" s="40"/>
      <c r="G170" s="40"/>
      <c r="H170" s="40" t="s">
        <v>35</v>
      </c>
      <c r="I170" s="44" t="s">
        <v>54</v>
      </c>
      <c r="J170" s="45"/>
      <c r="K170" s="45">
        <v>8042101</v>
      </c>
      <c r="L170" s="45"/>
      <c r="M170" s="45"/>
      <c r="N170" s="45"/>
      <c r="O170" s="45"/>
      <c r="P170" s="45">
        <v>-1269000</v>
      </c>
      <c r="Q170" s="45"/>
      <c r="R170" s="45"/>
      <c r="S170" s="45"/>
      <c r="T170" s="45">
        <v>26950178</v>
      </c>
      <c r="U170" s="45"/>
      <c r="V170" s="45">
        <v>3786000</v>
      </c>
      <c r="W170" s="45"/>
      <c r="X170" s="45">
        <v>1931000</v>
      </c>
      <c r="Y170" s="45"/>
      <c r="Z170" s="45"/>
      <c r="AA170" s="45"/>
      <c r="AB170" s="45"/>
      <c r="AC170" s="45"/>
      <c r="AD170" s="45"/>
      <c r="AE170" s="45"/>
      <c r="AF170" s="45"/>
      <c r="AG170" s="45"/>
      <c r="AH170" s="45"/>
      <c r="AI170" s="45"/>
      <c r="AJ170" s="45"/>
      <c r="AK170" s="45"/>
      <c r="AL170" s="45"/>
      <c r="AM170" s="45"/>
      <c r="AN170" s="45">
        <v>-1931000</v>
      </c>
      <c r="AO170" s="45"/>
      <c r="AP170" s="45"/>
      <c r="AQ170" s="27">
        <v>-37509279</v>
      </c>
      <c r="AR170" s="27"/>
      <c r="AS170" s="64">
        <f t="shared" si="53"/>
        <v>0</v>
      </c>
      <c r="AT170" s="39"/>
      <c r="AU170" s="39"/>
      <c r="AV170" s="39"/>
      <c r="AW170" s="39"/>
    </row>
    <row r="171" spans="1:49" s="9" customFormat="1" ht="29.25" customHeight="1" x14ac:dyDescent="0.25">
      <c r="A171" s="69" t="s">
        <v>200</v>
      </c>
      <c r="B171" s="40" t="s">
        <v>191</v>
      </c>
      <c r="C171" s="40" t="s">
        <v>202</v>
      </c>
      <c r="D171" s="40"/>
      <c r="E171" s="40"/>
      <c r="F171" s="40"/>
      <c r="G171" s="40"/>
      <c r="H171" s="40" t="s">
        <v>224</v>
      </c>
      <c r="I171" s="44" t="s">
        <v>54</v>
      </c>
      <c r="J171" s="45"/>
      <c r="K171" s="45"/>
      <c r="L171" s="45"/>
      <c r="M171" s="45">
        <v>-97461</v>
      </c>
      <c r="N171" s="45"/>
      <c r="O171" s="45">
        <v>1090000</v>
      </c>
      <c r="P171" s="45">
        <v>-7380000</v>
      </c>
      <c r="Q171" s="45"/>
      <c r="R171" s="45"/>
      <c r="S171" s="45">
        <v>1922430</v>
      </c>
      <c r="T171" s="45"/>
      <c r="U171" s="45"/>
      <c r="V171" s="45"/>
      <c r="W171" s="45">
        <v>7353000</v>
      </c>
      <c r="X171" s="45">
        <v>60633624</v>
      </c>
      <c r="Y171" s="45"/>
      <c r="Z171" s="45"/>
      <c r="AA171" s="45"/>
      <c r="AB171" s="45">
        <v>900000</v>
      </c>
      <c r="AC171" s="45"/>
      <c r="AD171" s="45"/>
      <c r="AE171" s="45">
        <v>980000</v>
      </c>
      <c r="AF171" s="45"/>
      <c r="AG171" s="45"/>
      <c r="AH171" s="45">
        <v>680000</v>
      </c>
      <c r="AI171" s="45"/>
      <c r="AJ171" s="45"/>
      <c r="AK171" s="45">
        <v>3134000</v>
      </c>
      <c r="AL171" s="45"/>
      <c r="AM171" s="45"/>
      <c r="AN171" s="45">
        <v>16868036</v>
      </c>
      <c r="AO171" s="45"/>
      <c r="AP171" s="45"/>
      <c r="AQ171" s="27">
        <v>-86083629</v>
      </c>
      <c r="AR171" s="27"/>
      <c r="AS171" s="64">
        <f t="shared" si="53"/>
        <v>0</v>
      </c>
      <c r="AT171" s="39"/>
      <c r="AU171" s="39"/>
      <c r="AV171" s="39"/>
      <c r="AW171" s="39"/>
    </row>
    <row r="172" spans="1:49" s="9" customFormat="1" ht="20.25" customHeight="1" x14ac:dyDescent="0.25">
      <c r="A172" s="69" t="s">
        <v>200</v>
      </c>
      <c r="B172" s="40" t="s">
        <v>191</v>
      </c>
      <c r="C172" s="40" t="s">
        <v>203</v>
      </c>
      <c r="D172" s="40"/>
      <c r="E172" s="40"/>
      <c r="F172" s="40"/>
      <c r="G172" s="40"/>
      <c r="H172" s="40" t="s">
        <v>35</v>
      </c>
      <c r="I172" s="44" t="s">
        <v>38</v>
      </c>
      <c r="J172" s="45">
        <v>6500000</v>
      </c>
      <c r="K172" s="45"/>
      <c r="L172" s="45"/>
      <c r="M172" s="45"/>
      <c r="N172" s="45"/>
      <c r="O172" s="45"/>
      <c r="P172" s="45"/>
      <c r="Q172" s="45"/>
      <c r="R172" s="45"/>
      <c r="S172" s="45"/>
      <c r="T172" s="45"/>
      <c r="U172" s="45"/>
      <c r="V172" s="45"/>
      <c r="W172" s="45">
        <v>-18178885</v>
      </c>
      <c r="X172" s="45"/>
      <c r="Y172" s="45"/>
      <c r="Z172" s="45"/>
      <c r="AA172" s="45"/>
      <c r="AB172" s="45"/>
      <c r="AC172" s="45"/>
      <c r="AD172" s="45"/>
      <c r="AE172" s="45"/>
      <c r="AF172" s="45"/>
      <c r="AG172" s="45"/>
      <c r="AH172" s="45"/>
      <c r="AI172" s="45"/>
      <c r="AJ172" s="45"/>
      <c r="AK172" s="45"/>
      <c r="AL172" s="45"/>
      <c r="AM172" s="45"/>
      <c r="AN172" s="45"/>
      <c r="AO172" s="45"/>
      <c r="AP172" s="45"/>
      <c r="AQ172" s="27">
        <v>11678885</v>
      </c>
      <c r="AR172" s="27"/>
      <c r="AS172" s="64">
        <f t="shared" si="53"/>
        <v>0</v>
      </c>
      <c r="AT172" s="39"/>
      <c r="AU172" s="39"/>
      <c r="AV172" s="39"/>
      <c r="AW172" s="39"/>
    </row>
    <row r="173" spans="1:49" s="9" customFormat="1" ht="24.75" hidden="1" customHeight="1" x14ac:dyDescent="0.25">
      <c r="A173" s="69" t="s">
        <v>200</v>
      </c>
      <c r="B173" s="40" t="s">
        <v>191</v>
      </c>
      <c r="C173" s="40" t="s">
        <v>203</v>
      </c>
      <c r="D173" s="40"/>
      <c r="E173" s="40"/>
      <c r="F173" s="40"/>
      <c r="G173" s="40"/>
      <c r="H173" s="40" t="s">
        <v>36</v>
      </c>
      <c r="I173" s="44" t="s">
        <v>38</v>
      </c>
      <c r="J173" s="45"/>
      <c r="K173" s="45"/>
      <c r="L173" s="45"/>
      <c r="M173" s="45"/>
      <c r="N173" s="45"/>
      <c r="O173" s="45"/>
      <c r="P173" s="45"/>
      <c r="Q173" s="45"/>
      <c r="R173" s="45"/>
      <c r="S173" s="45"/>
      <c r="T173" s="45"/>
      <c r="U173" s="45"/>
      <c r="V173" s="45"/>
      <c r="W173" s="45"/>
      <c r="X173" s="45"/>
      <c r="Y173" s="45"/>
      <c r="Z173" s="45"/>
      <c r="AA173" s="45"/>
      <c r="AB173" s="45"/>
      <c r="AC173" s="45"/>
      <c r="AD173" s="45"/>
      <c r="AE173" s="45"/>
      <c r="AF173" s="45"/>
      <c r="AG173" s="45"/>
      <c r="AH173" s="45"/>
      <c r="AI173" s="45"/>
      <c r="AJ173" s="45"/>
      <c r="AK173" s="45"/>
      <c r="AL173" s="45"/>
      <c r="AM173" s="45"/>
      <c r="AN173" s="45"/>
      <c r="AO173" s="45"/>
      <c r="AP173" s="45"/>
      <c r="AQ173" s="27"/>
      <c r="AR173" s="27"/>
      <c r="AS173" s="64">
        <f t="shared" si="53"/>
        <v>0</v>
      </c>
      <c r="AT173" s="39"/>
      <c r="AU173" s="39"/>
      <c r="AV173" s="39"/>
      <c r="AW173" s="39"/>
    </row>
    <row r="174" spans="1:49" s="9" customFormat="1" ht="24.75" customHeight="1" x14ac:dyDescent="0.25">
      <c r="A174" s="69" t="s">
        <v>200</v>
      </c>
      <c r="B174" s="40" t="s">
        <v>191</v>
      </c>
      <c r="C174" s="40" t="s">
        <v>204</v>
      </c>
      <c r="D174" s="40"/>
      <c r="E174" s="40"/>
      <c r="F174" s="40"/>
      <c r="G174" s="40"/>
      <c r="H174" s="40" t="s">
        <v>35</v>
      </c>
      <c r="I174" s="44" t="s">
        <v>37</v>
      </c>
      <c r="J174" s="45">
        <v>55500000</v>
      </c>
      <c r="K174" s="45">
        <v>441192608</v>
      </c>
      <c r="L174" s="45"/>
      <c r="M174" s="45">
        <v>27593056</v>
      </c>
      <c r="N174" s="45">
        <v>107938824</v>
      </c>
      <c r="O174" s="45">
        <v>88122193</v>
      </c>
      <c r="P174" s="45">
        <v>-5581424</v>
      </c>
      <c r="Q174" s="45">
        <v>20069870</v>
      </c>
      <c r="R174" s="45">
        <v>86850000</v>
      </c>
      <c r="S174" s="45">
        <v>-27448348</v>
      </c>
      <c r="T174" s="45">
        <v>35583133</v>
      </c>
      <c r="U174" s="45"/>
      <c r="V174" s="45">
        <v>210802916</v>
      </c>
      <c r="W174" s="45">
        <v>-104363847.73999999</v>
      </c>
      <c r="X174" s="45">
        <v>85459133</v>
      </c>
      <c r="Y174" s="45">
        <v>27000000</v>
      </c>
      <c r="Z174" s="45">
        <v>5694185.75</v>
      </c>
      <c r="AA174" s="45"/>
      <c r="AB174" s="45">
        <v>-53375.5</v>
      </c>
      <c r="AC174" s="45"/>
      <c r="AD174" s="45">
        <v>31067818</v>
      </c>
      <c r="AE174" s="45">
        <v>40625100</v>
      </c>
      <c r="AF174" s="45">
        <v>-326855</v>
      </c>
      <c r="AG174" s="45"/>
      <c r="AH174" s="45">
        <v>3279354</v>
      </c>
      <c r="AI174" s="45">
        <v>64395687.5</v>
      </c>
      <c r="AJ174" s="45"/>
      <c r="AK174" s="45">
        <v>35884718</v>
      </c>
      <c r="AL174" s="45"/>
      <c r="AM174" s="45">
        <v>40928856.5</v>
      </c>
      <c r="AN174" s="45">
        <v>574772107.20000005</v>
      </c>
      <c r="AO174" s="45"/>
      <c r="AP174" s="45"/>
      <c r="AQ174" s="27">
        <v>-1844985709.71</v>
      </c>
      <c r="AR174" s="27"/>
      <c r="AS174" s="64">
        <f t="shared" si="53"/>
        <v>0</v>
      </c>
      <c r="AT174" s="39"/>
      <c r="AU174" s="39"/>
      <c r="AV174" s="39"/>
      <c r="AW174" s="39"/>
    </row>
    <row r="175" spans="1:49" s="9" customFormat="1" ht="18" customHeight="1" x14ac:dyDescent="0.25">
      <c r="A175" s="69" t="s">
        <v>200</v>
      </c>
      <c r="B175" s="40" t="s">
        <v>191</v>
      </c>
      <c r="C175" s="40" t="s">
        <v>204</v>
      </c>
      <c r="D175" s="40"/>
      <c r="E175" s="40"/>
      <c r="F175" s="40"/>
      <c r="G175" s="40"/>
      <c r="H175" s="40" t="s">
        <v>224</v>
      </c>
      <c r="I175" s="44" t="s">
        <v>37</v>
      </c>
      <c r="J175" s="45"/>
      <c r="K175" s="45">
        <v>-109911261</v>
      </c>
      <c r="L175" s="45"/>
      <c r="M175" s="45">
        <v>-596201267</v>
      </c>
      <c r="N175" s="45"/>
      <c r="O175" s="45"/>
      <c r="P175" s="45"/>
      <c r="Q175" s="45"/>
      <c r="R175" s="45"/>
      <c r="S175" s="45"/>
      <c r="T175" s="45"/>
      <c r="U175" s="45"/>
      <c r="V175" s="45"/>
      <c r="W175" s="45"/>
      <c r="X175" s="45"/>
      <c r="Y175" s="45"/>
      <c r="Z175" s="45"/>
      <c r="AA175" s="45"/>
      <c r="AB175" s="45"/>
      <c r="AC175" s="45"/>
      <c r="AD175" s="45"/>
      <c r="AE175" s="45"/>
      <c r="AF175" s="45"/>
      <c r="AG175" s="45"/>
      <c r="AH175" s="45"/>
      <c r="AI175" s="45"/>
      <c r="AJ175" s="45"/>
      <c r="AK175" s="45"/>
      <c r="AL175" s="45"/>
      <c r="AM175" s="45"/>
      <c r="AN175" s="45"/>
      <c r="AO175" s="45"/>
      <c r="AP175" s="45"/>
      <c r="AQ175" s="27">
        <v>706112528</v>
      </c>
      <c r="AR175" s="27"/>
      <c r="AS175" s="64">
        <f t="shared" si="53"/>
        <v>0</v>
      </c>
      <c r="AT175" s="39"/>
      <c r="AU175" s="39"/>
      <c r="AV175" s="39"/>
      <c r="AW175" s="39"/>
    </row>
    <row r="176" spans="1:49" s="9" customFormat="1" ht="24.75" customHeight="1" x14ac:dyDescent="0.25">
      <c r="A176" s="69" t="s">
        <v>200</v>
      </c>
      <c r="B176" s="40" t="s">
        <v>191</v>
      </c>
      <c r="C176" s="40" t="s">
        <v>204</v>
      </c>
      <c r="D176" s="40"/>
      <c r="E176" s="40"/>
      <c r="F176" s="40"/>
      <c r="G176" s="40"/>
      <c r="H176" s="40" t="s">
        <v>79</v>
      </c>
      <c r="I176" s="44" t="s">
        <v>37</v>
      </c>
      <c r="J176" s="42"/>
      <c r="K176" s="42"/>
      <c r="L176" s="42"/>
      <c r="M176" s="42"/>
      <c r="N176" s="42"/>
      <c r="O176" s="42"/>
      <c r="P176" s="42"/>
      <c r="Q176" s="42"/>
      <c r="R176" s="42"/>
      <c r="S176" s="42"/>
      <c r="T176" s="42"/>
      <c r="U176" s="42">
        <v>46397849</v>
      </c>
      <c r="V176" s="42"/>
      <c r="W176" s="42">
        <v>-5875000</v>
      </c>
      <c r="X176" s="42">
        <v>89028471</v>
      </c>
      <c r="Y176" s="42"/>
      <c r="Z176" s="42"/>
      <c r="AA176" s="42"/>
      <c r="AB176" s="42">
        <v>440000</v>
      </c>
      <c r="AC176" s="42"/>
      <c r="AD176" s="42"/>
      <c r="AE176" s="42"/>
      <c r="AF176" s="42">
        <v>-45426320</v>
      </c>
      <c r="AG176" s="42"/>
      <c r="AH176" s="42"/>
      <c r="AI176" s="42"/>
      <c r="AJ176" s="42"/>
      <c r="AK176" s="42"/>
      <c r="AL176" s="42"/>
      <c r="AM176" s="42"/>
      <c r="AN176" s="42"/>
      <c r="AO176" s="42"/>
      <c r="AP176" s="42"/>
      <c r="AQ176" s="42">
        <v>-84565000</v>
      </c>
      <c r="AR176" s="42"/>
      <c r="AS176" s="64">
        <f t="shared" si="53"/>
        <v>0</v>
      </c>
      <c r="AT176" s="39"/>
      <c r="AU176" s="39"/>
      <c r="AV176" s="39"/>
      <c r="AW176" s="39"/>
    </row>
    <row r="177" spans="1:49" s="9" customFormat="1" ht="29.25" hidden="1" customHeight="1" x14ac:dyDescent="0.25">
      <c r="A177" s="69" t="s">
        <v>200</v>
      </c>
      <c r="B177" s="40" t="s">
        <v>191</v>
      </c>
      <c r="C177" s="40" t="s">
        <v>204</v>
      </c>
      <c r="D177" s="40"/>
      <c r="E177" s="40"/>
      <c r="F177" s="40"/>
      <c r="G177" s="40"/>
      <c r="H177" s="46" t="s">
        <v>90</v>
      </c>
      <c r="I177" s="44" t="s">
        <v>37</v>
      </c>
      <c r="J177" s="27"/>
      <c r="K177" s="27"/>
      <c r="L177" s="27"/>
      <c r="M177" s="27"/>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64">
        <f t="shared" si="53"/>
        <v>0</v>
      </c>
      <c r="AT177" s="39"/>
      <c r="AU177" s="39"/>
      <c r="AV177" s="39"/>
      <c r="AW177" s="39"/>
    </row>
    <row r="178" spans="1:49" s="9" customFormat="1" ht="29.25" customHeight="1" x14ac:dyDescent="0.25">
      <c r="A178" s="69" t="s">
        <v>200</v>
      </c>
      <c r="B178" s="40" t="s">
        <v>191</v>
      </c>
      <c r="C178" s="40" t="s">
        <v>204</v>
      </c>
      <c r="D178" s="40"/>
      <c r="E178" s="40"/>
      <c r="F178" s="40"/>
      <c r="G178" s="40"/>
      <c r="H178" s="46" t="s">
        <v>98</v>
      </c>
      <c r="I178" s="44" t="s">
        <v>37</v>
      </c>
      <c r="J178" s="27">
        <v>106240000</v>
      </c>
      <c r="K178" s="27">
        <v>-1907906</v>
      </c>
      <c r="L178" s="27"/>
      <c r="M178" s="27"/>
      <c r="N178" s="27"/>
      <c r="O178" s="27">
        <v>-36834962</v>
      </c>
      <c r="P178" s="27"/>
      <c r="Q178" s="27">
        <v>83659046</v>
      </c>
      <c r="R178" s="27">
        <v>43747210</v>
      </c>
      <c r="S178" s="27"/>
      <c r="T178" s="27">
        <v>84776718</v>
      </c>
      <c r="U178" s="27"/>
      <c r="V178" s="27"/>
      <c r="W178" s="27">
        <v>-54275395</v>
      </c>
      <c r="X178" s="27">
        <v>-74606072</v>
      </c>
      <c r="Y178" s="27"/>
      <c r="Z178" s="27"/>
      <c r="AA178" s="27">
        <v>164118535</v>
      </c>
      <c r="AB178" s="27">
        <v>1907906</v>
      </c>
      <c r="AC178" s="27"/>
      <c r="AD178" s="27">
        <v>168384277</v>
      </c>
      <c r="AE178" s="27">
        <v>36834962</v>
      </c>
      <c r="AF178" s="27"/>
      <c r="AG178" s="27">
        <v>122360939</v>
      </c>
      <c r="AH178" s="27"/>
      <c r="AI178" s="27"/>
      <c r="AJ178" s="27"/>
      <c r="AK178" s="27"/>
      <c r="AL178" s="27"/>
      <c r="AM178" s="27"/>
      <c r="AN178" s="27"/>
      <c r="AO178" s="27"/>
      <c r="AP178" s="27"/>
      <c r="AQ178" s="27">
        <v>-644405258</v>
      </c>
      <c r="AR178" s="27"/>
      <c r="AS178" s="64">
        <f t="shared" si="53"/>
        <v>0</v>
      </c>
      <c r="AT178" s="39"/>
      <c r="AU178" s="39"/>
      <c r="AV178" s="39"/>
      <c r="AW178" s="39"/>
    </row>
    <row r="179" spans="1:49" s="9" customFormat="1" ht="29.25" hidden="1" customHeight="1" x14ac:dyDescent="0.25">
      <c r="A179" s="69" t="s">
        <v>200</v>
      </c>
      <c r="B179" s="40" t="s">
        <v>191</v>
      </c>
      <c r="C179" s="40" t="s">
        <v>204</v>
      </c>
      <c r="D179" s="40"/>
      <c r="E179" s="40"/>
      <c r="F179" s="40"/>
      <c r="G179" s="40"/>
      <c r="H179" s="40" t="s">
        <v>36</v>
      </c>
      <c r="I179" s="44" t="s">
        <v>37</v>
      </c>
      <c r="J179" s="43"/>
      <c r="K179" s="43"/>
      <c r="L179" s="43"/>
      <c r="M179" s="43"/>
      <c r="N179" s="43"/>
      <c r="O179" s="43"/>
      <c r="P179" s="43"/>
      <c r="Q179" s="43"/>
      <c r="R179" s="43"/>
      <c r="S179" s="43"/>
      <c r="T179" s="43"/>
      <c r="U179" s="43"/>
      <c r="V179" s="43"/>
      <c r="W179" s="43"/>
      <c r="X179" s="43"/>
      <c r="Y179" s="43"/>
      <c r="Z179" s="43"/>
      <c r="AA179" s="43"/>
      <c r="AB179" s="43"/>
      <c r="AC179" s="43"/>
      <c r="AD179" s="43"/>
      <c r="AE179" s="43"/>
      <c r="AF179" s="43"/>
      <c r="AG179" s="43"/>
      <c r="AH179" s="43"/>
      <c r="AI179" s="43"/>
      <c r="AJ179" s="43"/>
      <c r="AK179" s="43"/>
      <c r="AL179" s="43"/>
      <c r="AM179" s="43"/>
      <c r="AN179" s="43"/>
      <c r="AO179" s="43"/>
      <c r="AP179" s="43"/>
      <c r="AQ179" s="43"/>
      <c r="AR179" s="43"/>
      <c r="AS179" s="64">
        <f t="shared" si="53"/>
        <v>0</v>
      </c>
      <c r="AT179" s="39"/>
      <c r="AU179" s="39"/>
      <c r="AV179" s="39"/>
      <c r="AW179" s="39"/>
    </row>
    <row r="180" spans="1:49" s="9" customFormat="1" ht="6.95" hidden="1" customHeight="1" x14ac:dyDescent="0.15">
      <c r="A180" s="69"/>
      <c r="B180" s="40"/>
      <c r="C180" s="40"/>
      <c r="D180" s="40"/>
      <c r="E180" s="40"/>
      <c r="F180" s="40"/>
      <c r="G180" s="40"/>
      <c r="H180" s="40"/>
      <c r="I180" s="41"/>
      <c r="J180" s="35"/>
      <c r="K180" s="35"/>
      <c r="L180" s="35"/>
      <c r="M180" s="35"/>
      <c r="N180" s="35"/>
      <c r="O180" s="35"/>
      <c r="P180" s="35"/>
      <c r="Q180" s="35"/>
      <c r="R180" s="35"/>
      <c r="S180" s="35"/>
      <c r="T180" s="35"/>
      <c r="U180" s="35"/>
      <c r="V180" s="35"/>
      <c r="W180" s="35"/>
      <c r="X180" s="35"/>
      <c r="Y180" s="35"/>
      <c r="Z180" s="35"/>
      <c r="AA180" s="35"/>
      <c r="AB180" s="35"/>
      <c r="AC180" s="35"/>
      <c r="AD180" s="35"/>
      <c r="AE180" s="35"/>
      <c r="AF180" s="35"/>
      <c r="AG180" s="35"/>
      <c r="AH180" s="35"/>
      <c r="AI180" s="35"/>
      <c r="AJ180" s="35"/>
      <c r="AK180" s="35"/>
      <c r="AL180" s="35"/>
      <c r="AM180" s="35"/>
      <c r="AN180" s="35"/>
      <c r="AO180" s="35"/>
      <c r="AP180" s="35"/>
      <c r="AQ180" s="35"/>
      <c r="AR180" s="35"/>
      <c r="AS180" s="64"/>
      <c r="AT180" s="39"/>
      <c r="AU180" s="39"/>
      <c r="AV180" s="39"/>
      <c r="AW180" s="39"/>
    </row>
    <row r="181" spans="1:49" s="9" customFormat="1" ht="28.5" customHeight="1" x14ac:dyDescent="0.25">
      <c r="A181" s="122" t="s">
        <v>205</v>
      </c>
      <c r="B181" s="123"/>
      <c r="C181" s="123"/>
      <c r="D181" s="123"/>
      <c r="E181" s="123"/>
      <c r="F181" s="123"/>
      <c r="G181" s="123"/>
      <c r="H181" s="123"/>
      <c r="I181" s="124" t="s">
        <v>206</v>
      </c>
      <c r="J181" s="125">
        <f t="shared" ref="J181:AO182" si="55">+J182</f>
        <v>0</v>
      </c>
      <c r="K181" s="125">
        <f t="shared" si="55"/>
        <v>486228000</v>
      </c>
      <c r="L181" s="125">
        <f t="shared" si="55"/>
        <v>0</v>
      </c>
      <c r="M181" s="125">
        <f t="shared" si="55"/>
        <v>0</v>
      </c>
      <c r="N181" s="125">
        <f t="shared" si="55"/>
        <v>40765295.869999997</v>
      </c>
      <c r="O181" s="125">
        <f t="shared" si="55"/>
        <v>0</v>
      </c>
      <c r="P181" s="125">
        <f t="shared" si="55"/>
        <v>-10465502</v>
      </c>
      <c r="Q181" s="125">
        <f t="shared" si="55"/>
        <v>0</v>
      </c>
      <c r="R181" s="125">
        <f t="shared" si="55"/>
        <v>0</v>
      </c>
      <c r="S181" s="125">
        <f t="shared" si="55"/>
        <v>0</v>
      </c>
      <c r="T181" s="125">
        <f t="shared" si="55"/>
        <v>-2500000</v>
      </c>
      <c r="U181" s="125">
        <f t="shared" si="55"/>
        <v>0</v>
      </c>
      <c r="V181" s="125">
        <f t="shared" si="55"/>
        <v>0</v>
      </c>
      <c r="W181" s="125">
        <f t="shared" si="55"/>
        <v>0</v>
      </c>
      <c r="X181" s="125">
        <f t="shared" si="55"/>
        <v>5647923.1299999999</v>
      </c>
      <c r="Y181" s="125">
        <f t="shared" si="55"/>
        <v>0</v>
      </c>
      <c r="Z181" s="125">
        <f t="shared" si="55"/>
        <v>0</v>
      </c>
      <c r="AA181" s="125">
        <f t="shared" si="55"/>
        <v>0</v>
      </c>
      <c r="AB181" s="125">
        <f t="shared" si="55"/>
        <v>0</v>
      </c>
      <c r="AC181" s="125">
        <f t="shared" si="55"/>
        <v>0</v>
      </c>
      <c r="AD181" s="125">
        <f t="shared" si="55"/>
        <v>-73121</v>
      </c>
      <c r="AE181" s="125">
        <f t="shared" si="55"/>
        <v>0</v>
      </c>
      <c r="AF181" s="125">
        <f t="shared" si="55"/>
        <v>0</v>
      </c>
      <c r="AG181" s="125">
        <f t="shared" si="55"/>
        <v>0</v>
      </c>
      <c r="AH181" s="125">
        <f t="shared" si="55"/>
        <v>0</v>
      </c>
      <c r="AI181" s="125">
        <f t="shared" si="55"/>
        <v>0</v>
      </c>
      <c r="AJ181" s="125">
        <f t="shared" si="55"/>
        <v>0</v>
      </c>
      <c r="AK181" s="125">
        <f t="shared" si="55"/>
        <v>0</v>
      </c>
      <c r="AL181" s="125">
        <f t="shared" si="55"/>
        <v>0</v>
      </c>
      <c r="AM181" s="125">
        <f t="shared" si="55"/>
        <v>0</v>
      </c>
      <c r="AN181" s="125">
        <f t="shared" si="55"/>
        <v>-1923431</v>
      </c>
      <c r="AO181" s="125">
        <f t="shared" si="55"/>
        <v>2500000</v>
      </c>
      <c r="AP181" s="125">
        <f t="shared" ref="AP181:AR182" si="56">+AP182</f>
        <v>0</v>
      </c>
      <c r="AQ181" s="125">
        <f t="shared" si="56"/>
        <v>-520179165</v>
      </c>
      <c r="AR181" s="125">
        <f t="shared" si="56"/>
        <v>0</v>
      </c>
      <c r="AS181" s="68">
        <f>SUM(J181:AR181)</f>
        <v>0</v>
      </c>
      <c r="AT181" s="39"/>
      <c r="AU181" s="39"/>
      <c r="AV181" s="39"/>
      <c r="AW181" s="39"/>
    </row>
    <row r="182" spans="1:49" s="9" customFormat="1" ht="26.25" customHeight="1" x14ac:dyDescent="0.25">
      <c r="A182" s="70" t="s">
        <v>205</v>
      </c>
      <c r="B182" s="47" t="s">
        <v>191</v>
      </c>
      <c r="C182" s="19"/>
      <c r="D182" s="19"/>
      <c r="E182" s="19"/>
      <c r="F182" s="19"/>
      <c r="G182" s="19"/>
      <c r="H182" s="19"/>
      <c r="I182" s="126" t="s">
        <v>192</v>
      </c>
      <c r="J182" s="32">
        <f t="shared" si="55"/>
        <v>0</v>
      </c>
      <c r="K182" s="32">
        <f t="shared" si="55"/>
        <v>486228000</v>
      </c>
      <c r="L182" s="32">
        <f t="shared" si="55"/>
        <v>0</v>
      </c>
      <c r="M182" s="32">
        <f t="shared" si="55"/>
        <v>0</v>
      </c>
      <c r="N182" s="32">
        <f t="shared" si="55"/>
        <v>40765295.869999997</v>
      </c>
      <c r="O182" s="32">
        <f t="shared" si="55"/>
        <v>0</v>
      </c>
      <c r="P182" s="32">
        <f t="shared" si="55"/>
        <v>-10465502</v>
      </c>
      <c r="Q182" s="32">
        <f t="shared" si="55"/>
        <v>0</v>
      </c>
      <c r="R182" s="32">
        <f t="shared" si="55"/>
        <v>0</v>
      </c>
      <c r="S182" s="32">
        <f t="shared" si="55"/>
        <v>0</v>
      </c>
      <c r="T182" s="32">
        <f t="shared" si="55"/>
        <v>-2500000</v>
      </c>
      <c r="U182" s="32">
        <f t="shared" si="55"/>
        <v>0</v>
      </c>
      <c r="V182" s="32">
        <f t="shared" si="55"/>
        <v>0</v>
      </c>
      <c r="W182" s="32">
        <f t="shared" si="55"/>
        <v>0</v>
      </c>
      <c r="X182" s="32">
        <f t="shared" si="55"/>
        <v>5647923.1299999999</v>
      </c>
      <c r="Y182" s="32">
        <f t="shared" si="55"/>
        <v>0</v>
      </c>
      <c r="Z182" s="32">
        <f t="shared" si="55"/>
        <v>0</v>
      </c>
      <c r="AA182" s="32">
        <f t="shared" si="55"/>
        <v>0</v>
      </c>
      <c r="AB182" s="32">
        <f t="shared" si="55"/>
        <v>0</v>
      </c>
      <c r="AC182" s="32">
        <f t="shared" si="55"/>
        <v>0</v>
      </c>
      <c r="AD182" s="32">
        <f t="shared" si="55"/>
        <v>-73121</v>
      </c>
      <c r="AE182" s="32">
        <f t="shared" si="55"/>
        <v>0</v>
      </c>
      <c r="AF182" s="32">
        <f t="shared" si="55"/>
        <v>0</v>
      </c>
      <c r="AG182" s="32">
        <f t="shared" si="55"/>
        <v>0</v>
      </c>
      <c r="AH182" s="32">
        <f t="shared" si="55"/>
        <v>0</v>
      </c>
      <c r="AI182" s="32">
        <f t="shared" si="55"/>
        <v>0</v>
      </c>
      <c r="AJ182" s="32">
        <f t="shared" si="55"/>
        <v>0</v>
      </c>
      <c r="AK182" s="32">
        <f t="shared" si="55"/>
        <v>0</v>
      </c>
      <c r="AL182" s="32">
        <f t="shared" si="55"/>
        <v>0</v>
      </c>
      <c r="AM182" s="32">
        <f t="shared" si="55"/>
        <v>0</v>
      </c>
      <c r="AN182" s="32">
        <f t="shared" si="55"/>
        <v>-1923431</v>
      </c>
      <c r="AO182" s="32">
        <f t="shared" si="55"/>
        <v>2500000</v>
      </c>
      <c r="AP182" s="32">
        <f t="shared" si="56"/>
        <v>0</v>
      </c>
      <c r="AQ182" s="32">
        <f t="shared" si="56"/>
        <v>-520179165</v>
      </c>
      <c r="AR182" s="32">
        <f t="shared" si="56"/>
        <v>0</v>
      </c>
      <c r="AS182" s="127">
        <f>SUM(J182:AR182)</f>
        <v>0</v>
      </c>
      <c r="AT182" s="39"/>
      <c r="AU182" s="39"/>
      <c r="AV182" s="39"/>
      <c r="AW182" s="39"/>
    </row>
    <row r="183" spans="1:49" s="9" customFormat="1" ht="26.25" customHeight="1" x14ac:dyDescent="0.25">
      <c r="A183" s="69" t="s">
        <v>205</v>
      </c>
      <c r="B183" s="40" t="s">
        <v>191</v>
      </c>
      <c r="C183" s="40" t="s">
        <v>83</v>
      </c>
      <c r="D183" s="40"/>
      <c r="E183" s="40"/>
      <c r="F183" s="40"/>
      <c r="G183" s="40"/>
      <c r="H183" s="40" t="s">
        <v>36</v>
      </c>
      <c r="I183" s="41" t="s">
        <v>207</v>
      </c>
      <c r="J183" s="27"/>
      <c r="K183" s="27">
        <v>486228000</v>
      </c>
      <c r="L183" s="27"/>
      <c r="M183" s="27"/>
      <c r="N183" s="27">
        <v>40765295.869999997</v>
      </c>
      <c r="O183" s="27"/>
      <c r="P183" s="27">
        <v>-10465502</v>
      </c>
      <c r="Q183" s="27"/>
      <c r="R183" s="27"/>
      <c r="S183" s="27"/>
      <c r="T183" s="27">
        <v>-2500000</v>
      </c>
      <c r="U183" s="27"/>
      <c r="V183" s="27"/>
      <c r="W183" s="27"/>
      <c r="X183" s="27">
        <v>5647923.1299999999</v>
      </c>
      <c r="Y183" s="27"/>
      <c r="Z183" s="27"/>
      <c r="AA183" s="27"/>
      <c r="AB183" s="27"/>
      <c r="AC183" s="27"/>
      <c r="AD183" s="27">
        <v>-73121</v>
      </c>
      <c r="AE183" s="27"/>
      <c r="AF183" s="27"/>
      <c r="AG183" s="27"/>
      <c r="AH183" s="27"/>
      <c r="AI183" s="27"/>
      <c r="AJ183" s="27"/>
      <c r="AK183" s="27"/>
      <c r="AL183" s="27"/>
      <c r="AM183" s="27"/>
      <c r="AN183" s="27">
        <v>-1923431</v>
      </c>
      <c r="AO183" s="27">
        <v>2500000</v>
      </c>
      <c r="AP183" s="27"/>
      <c r="AQ183" s="29">
        <v>-520179165</v>
      </c>
      <c r="AR183" s="29"/>
      <c r="AS183" s="65">
        <f>SUM(J183:AR183)</f>
        <v>0</v>
      </c>
      <c r="AT183" s="39"/>
      <c r="AU183" s="39"/>
      <c r="AV183" s="39"/>
      <c r="AW183" s="39"/>
    </row>
    <row r="184" spans="1:49" s="9" customFormat="1" ht="11.25" hidden="1" customHeight="1" x14ac:dyDescent="0.25">
      <c r="A184" s="69"/>
      <c r="B184" s="40"/>
      <c r="C184" s="40"/>
      <c r="D184" s="40"/>
      <c r="E184" s="40"/>
      <c r="F184" s="40"/>
      <c r="G184" s="40"/>
      <c r="H184" s="40"/>
      <c r="I184" s="41"/>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9"/>
      <c r="AR184" s="29"/>
      <c r="AS184" s="65"/>
      <c r="AT184" s="39"/>
      <c r="AU184" s="39"/>
      <c r="AV184" s="39"/>
      <c r="AW184" s="39"/>
    </row>
    <row r="185" spans="1:49" s="9" customFormat="1" ht="27" customHeight="1" x14ac:dyDescent="0.25">
      <c r="A185" s="122" t="s">
        <v>208</v>
      </c>
      <c r="B185" s="123"/>
      <c r="C185" s="123"/>
      <c r="D185" s="123"/>
      <c r="E185" s="123"/>
      <c r="F185" s="123"/>
      <c r="G185" s="123"/>
      <c r="H185" s="123"/>
      <c r="I185" s="124" t="s">
        <v>209</v>
      </c>
      <c r="J185" s="125">
        <f t="shared" ref="J185:AO185" si="57">+J186</f>
        <v>0</v>
      </c>
      <c r="K185" s="125">
        <f t="shared" si="57"/>
        <v>-3292784</v>
      </c>
      <c r="L185" s="125">
        <f t="shared" si="57"/>
        <v>0</v>
      </c>
      <c r="M185" s="125">
        <f t="shared" si="57"/>
        <v>26056887</v>
      </c>
      <c r="N185" s="125">
        <f t="shared" si="57"/>
        <v>0</v>
      </c>
      <c r="O185" s="125">
        <f t="shared" si="57"/>
        <v>-3000958</v>
      </c>
      <c r="P185" s="125">
        <f t="shared" si="57"/>
        <v>-128563314</v>
      </c>
      <c r="Q185" s="125">
        <f t="shared" si="57"/>
        <v>-18225</v>
      </c>
      <c r="R185" s="125">
        <f t="shared" si="57"/>
        <v>-6000000</v>
      </c>
      <c r="S185" s="125">
        <f t="shared" si="57"/>
        <v>-39408906</v>
      </c>
      <c r="T185" s="125">
        <f t="shared" si="57"/>
        <v>-2195000</v>
      </c>
      <c r="U185" s="125">
        <f t="shared" si="57"/>
        <v>0</v>
      </c>
      <c r="V185" s="125">
        <f t="shared" si="57"/>
        <v>0</v>
      </c>
      <c r="W185" s="125">
        <f t="shared" si="57"/>
        <v>-16185314</v>
      </c>
      <c r="X185" s="125">
        <f t="shared" si="57"/>
        <v>-6989685</v>
      </c>
      <c r="Y185" s="125">
        <f t="shared" si="57"/>
        <v>0</v>
      </c>
      <c r="Z185" s="125">
        <f t="shared" si="57"/>
        <v>-50942792.090000004</v>
      </c>
      <c r="AA185" s="125">
        <f t="shared" si="57"/>
        <v>-4400705</v>
      </c>
      <c r="AB185" s="125">
        <f t="shared" si="57"/>
        <v>14451106</v>
      </c>
      <c r="AC185" s="125">
        <f t="shared" si="57"/>
        <v>70160000</v>
      </c>
      <c r="AD185" s="125">
        <f t="shared" si="57"/>
        <v>-992360093.13</v>
      </c>
      <c r="AE185" s="125">
        <f t="shared" si="57"/>
        <v>451983502</v>
      </c>
      <c r="AF185" s="125">
        <f t="shared" si="57"/>
        <v>4962724</v>
      </c>
      <c r="AG185" s="125">
        <f t="shared" si="57"/>
        <v>0</v>
      </c>
      <c r="AH185" s="125">
        <f t="shared" si="57"/>
        <v>0</v>
      </c>
      <c r="AI185" s="125">
        <f t="shared" si="57"/>
        <v>-547875</v>
      </c>
      <c r="AJ185" s="125">
        <f t="shared" si="57"/>
        <v>0</v>
      </c>
      <c r="AK185" s="125">
        <f t="shared" si="57"/>
        <v>-9678406</v>
      </c>
      <c r="AL185" s="125">
        <f t="shared" si="57"/>
        <v>0</v>
      </c>
      <c r="AM185" s="125">
        <f t="shared" si="57"/>
        <v>-6790299</v>
      </c>
      <c r="AN185" s="125">
        <f t="shared" si="57"/>
        <v>-6807387</v>
      </c>
      <c r="AO185" s="125">
        <f t="shared" si="57"/>
        <v>0</v>
      </c>
      <c r="AP185" s="125">
        <f>+AP186</f>
        <v>0</v>
      </c>
      <c r="AQ185" s="125">
        <f>+AQ186</f>
        <v>709567524.22000003</v>
      </c>
      <c r="AR185" s="125">
        <f>+AR186</f>
        <v>0</v>
      </c>
      <c r="AS185" s="68">
        <f t="shared" ref="AS185:AS191" si="58">SUM(J185:AR185)</f>
        <v>0</v>
      </c>
      <c r="AT185" s="39"/>
      <c r="AU185" s="39"/>
      <c r="AV185" s="39"/>
      <c r="AW185" s="39"/>
    </row>
    <row r="186" spans="1:49" s="128" customFormat="1" ht="23.25" customHeight="1" x14ac:dyDescent="0.25">
      <c r="A186" s="70" t="s">
        <v>208</v>
      </c>
      <c r="B186" s="47" t="s">
        <v>191</v>
      </c>
      <c r="C186" s="47"/>
      <c r="D186" s="47"/>
      <c r="E186" s="19"/>
      <c r="F186" s="19"/>
      <c r="G186" s="19"/>
      <c r="H186" s="19"/>
      <c r="I186" s="126" t="s">
        <v>192</v>
      </c>
      <c r="J186" s="32">
        <f>SUM(J187:J191)</f>
        <v>0</v>
      </c>
      <c r="K186" s="32">
        <f t="shared" ref="K186:AO186" si="59">SUM(K187:K191)</f>
        <v>-3292784</v>
      </c>
      <c r="L186" s="32">
        <f t="shared" si="59"/>
        <v>0</v>
      </c>
      <c r="M186" s="32">
        <f t="shared" si="59"/>
        <v>26056887</v>
      </c>
      <c r="N186" s="32">
        <f t="shared" si="59"/>
        <v>0</v>
      </c>
      <c r="O186" s="32">
        <f t="shared" si="59"/>
        <v>-3000958</v>
      </c>
      <c r="P186" s="32">
        <f t="shared" si="59"/>
        <v>-128563314</v>
      </c>
      <c r="Q186" s="32">
        <f t="shared" si="59"/>
        <v>-18225</v>
      </c>
      <c r="R186" s="32">
        <f t="shared" si="59"/>
        <v>-6000000</v>
      </c>
      <c r="S186" s="32">
        <f t="shared" si="59"/>
        <v>-39408906</v>
      </c>
      <c r="T186" s="32">
        <f t="shared" si="59"/>
        <v>-2195000</v>
      </c>
      <c r="U186" s="32">
        <f t="shared" si="59"/>
        <v>0</v>
      </c>
      <c r="V186" s="32">
        <f t="shared" si="59"/>
        <v>0</v>
      </c>
      <c r="W186" s="32">
        <f t="shared" si="59"/>
        <v>-16185314</v>
      </c>
      <c r="X186" s="32">
        <f t="shared" si="59"/>
        <v>-6989685</v>
      </c>
      <c r="Y186" s="32">
        <f t="shared" si="59"/>
        <v>0</v>
      </c>
      <c r="Z186" s="32">
        <f t="shared" si="59"/>
        <v>-50942792.090000004</v>
      </c>
      <c r="AA186" s="32">
        <f t="shared" si="59"/>
        <v>-4400705</v>
      </c>
      <c r="AB186" s="32">
        <f t="shared" si="59"/>
        <v>14451106</v>
      </c>
      <c r="AC186" s="32">
        <f t="shared" si="59"/>
        <v>70160000</v>
      </c>
      <c r="AD186" s="32">
        <f t="shared" si="59"/>
        <v>-992360093.13</v>
      </c>
      <c r="AE186" s="32">
        <f t="shared" si="59"/>
        <v>451983502</v>
      </c>
      <c r="AF186" s="32">
        <f t="shared" si="59"/>
        <v>4962724</v>
      </c>
      <c r="AG186" s="32">
        <f t="shared" si="59"/>
        <v>0</v>
      </c>
      <c r="AH186" s="32">
        <f t="shared" si="59"/>
        <v>0</v>
      </c>
      <c r="AI186" s="32">
        <f t="shared" si="59"/>
        <v>-547875</v>
      </c>
      <c r="AJ186" s="32">
        <f t="shared" si="59"/>
        <v>0</v>
      </c>
      <c r="AK186" s="32">
        <f t="shared" si="59"/>
        <v>-9678406</v>
      </c>
      <c r="AL186" s="32">
        <f t="shared" si="59"/>
        <v>0</v>
      </c>
      <c r="AM186" s="32">
        <f t="shared" si="59"/>
        <v>-6790299</v>
      </c>
      <c r="AN186" s="32">
        <f t="shared" si="59"/>
        <v>-6807387</v>
      </c>
      <c r="AO186" s="32">
        <f t="shared" si="59"/>
        <v>0</v>
      </c>
      <c r="AP186" s="32">
        <f>SUM(AP187:AP191)</f>
        <v>0</v>
      </c>
      <c r="AQ186" s="32">
        <f>SUM(AQ187:AQ191)</f>
        <v>709567524.22000003</v>
      </c>
      <c r="AR186" s="32">
        <f>SUM(AR187:AR191)</f>
        <v>0</v>
      </c>
      <c r="AS186" s="127">
        <f t="shared" si="58"/>
        <v>0</v>
      </c>
      <c r="AT186" s="48"/>
      <c r="AU186" s="48"/>
      <c r="AV186" s="48"/>
      <c r="AW186" s="48"/>
    </row>
    <row r="187" spans="1:49" s="128" customFormat="1" ht="34.5" hidden="1" customHeight="1" x14ac:dyDescent="0.15">
      <c r="A187" s="69" t="s">
        <v>208</v>
      </c>
      <c r="B187" s="40" t="s">
        <v>191</v>
      </c>
      <c r="C187" s="40" t="s">
        <v>203</v>
      </c>
      <c r="D187" s="47"/>
      <c r="E187" s="19"/>
      <c r="F187" s="19"/>
      <c r="G187" s="19"/>
      <c r="H187" s="129">
        <v>10</v>
      </c>
      <c r="I187" s="41" t="s">
        <v>210</v>
      </c>
      <c r="J187" s="35"/>
      <c r="K187" s="35"/>
      <c r="L187" s="35"/>
      <c r="M187" s="35"/>
      <c r="N187" s="35"/>
      <c r="O187" s="35"/>
      <c r="P187" s="35"/>
      <c r="Q187" s="35"/>
      <c r="R187" s="35"/>
      <c r="S187" s="35"/>
      <c r="T187" s="35"/>
      <c r="U187" s="35"/>
      <c r="V187" s="35"/>
      <c r="W187" s="35"/>
      <c r="X187" s="35"/>
      <c r="Y187" s="35"/>
      <c r="Z187" s="35"/>
      <c r="AA187" s="35"/>
      <c r="AB187" s="35"/>
      <c r="AC187" s="35"/>
      <c r="AD187" s="35"/>
      <c r="AE187" s="35"/>
      <c r="AF187" s="35"/>
      <c r="AG187" s="35"/>
      <c r="AH187" s="35"/>
      <c r="AI187" s="35"/>
      <c r="AJ187" s="35"/>
      <c r="AK187" s="35"/>
      <c r="AL187" s="35"/>
      <c r="AM187" s="35"/>
      <c r="AN187" s="35"/>
      <c r="AO187" s="35"/>
      <c r="AP187" s="35"/>
      <c r="AQ187" s="35"/>
      <c r="AR187" s="35"/>
      <c r="AS187" s="64">
        <f t="shared" si="58"/>
        <v>0</v>
      </c>
      <c r="AT187" s="48"/>
      <c r="AU187" s="48"/>
      <c r="AV187" s="48"/>
      <c r="AW187" s="48"/>
    </row>
    <row r="188" spans="1:49" s="128" customFormat="1" ht="34.5" hidden="1" customHeight="1" x14ac:dyDescent="0.15">
      <c r="A188" s="69" t="s">
        <v>208</v>
      </c>
      <c r="B188" s="40" t="s">
        <v>191</v>
      </c>
      <c r="C188" s="40" t="s">
        <v>203</v>
      </c>
      <c r="D188" s="47"/>
      <c r="E188" s="19"/>
      <c r="F188" s="19"/>
      <c r="G188" s="19"/>
      <c r="H188" s="129">
        <v>21</v>
      </c>
      <c r="I188" s="41" t="s">
        <v>210</v>
      </c>
      <c r="J188" s="35"/>
      <c r="K188" s="35"/>
      <c r="L188" s="35"/>
      <c r="M188" s="35"/>
      <c r="N188" s="35"/>
      <c r="O188" s="35"/>
      <c r="P188" s="35"/>
      <c r="Q188" s="35"/>
      <c r="R188" s="35"/>
      <c r="S188" s="35"/>
      <c r="T188" s="35"/>
      <c r="U188" s="35"/>
      <c r="V188" s="35"/>
      <c r="W188" s="35"/>
      <c r="X188" s="35"/>
      <c r="Y188" s="35"/>
      <c r="Z188" s="35"/>
      <c r="AA188" s="35"/>
      <c r="AB188" s="35"/>
      <c r="AC188" s="35"/>
      <c r="AD188" s="35"/>
      <c r="AE188" s="35"/>
      <c r="AF188" s="35"/>
      <c r="AG188" s="35"/>
      <c r="AH188" s="35"/>
      <c r="AI188" s="35"/>
      <c r="AJ188" s="35"/>
      <c r="AK188" s="35"/>
      <c r="AL188" s="35"/>
      <c r="AM188" s="35"/>
      <c r="AN188" s="35"/>
      <c r="AO188" s="35"/>
      <c r="AP188" s="35"/>
      <c r="AQ188" s="35"/>
      <c r="AR188" s="35"/>
      <c r="AS188" s="64">
        <f t="shared" si="58"/>
        <v>0</v>
      </c>
      <c r="AT188" s="48"/>
      <c r="AU188" s="48"/>
      <c r="AV188" s="48"/>
      <c r="AW188" s="48"/>
    </row>
    <row r="189" spans="1:49" s="8" customFormat="1" ht="34.5" hidden="1" customHeight="1" x14ac:dyDescent="0.25">
      <c r="A189" s="69" t="s">
        <v>208</v>
      </c>
      <c r="B189" s="40" t="s">
        <v>191</v>
      </c>
      <c r="C189" s="40" t="s">
        <v>203</v>
      </c>
      <c r="D189" s="40"/>
      <c r="E189" s="40"/>
      <c r="F189" s="40"/>
      <c r="G189" s="40"/>
      <c r="H189" s="40" t="s">
        <v>98</v>
      </c>
      <c r="I189" s="41" t="s">
        <v>210</v>
      </c>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64">
        <f t="shared" si="58"/>
        <v>0</v>
      </c>
      <c r="AT189" s="15"/>
      <c r="AU189" s="15"/>
      <c r="AV189" s="15"/>
      <c r="AW189" s="15"/>
    </row>
    <row r="190" spans="1:49" s="9" customFormat="1" ht="31.5" customHeight="1" x14ac:dyDescent="0.25">
      <c r="A190" s="130">
        <v>3699</v>
      </c>
      <c r="B190" s="40" t="s">
        <v>191</v>
      </c>
      <c r="C190" s="40" t="s">
        <v>204</v>
      </c>
      <c r="D190" s="40"/>
      <c r="E190" s="40"/>
      <c r="F190" s="40"/>
      <c r="G190" s="40"/>
      <c r="H190" s="40" t="s">
        <v>35</v>
      </c>
      <c r="I190" s="44" t="s">
        <v>211</v>
      </c>
      <c r="J190" s="45"/>
      <c r="K190" s="45">
        <v>-3292784</v>
      </c>
      <c r="L190" s="45"/>
      <c r="M190" s="45">
        <v>11199119</v>
      </c>
      <c r="N190" s="45"/>
      <c r="O190" s="45">
        <v>-3000958</v>
      </c>
      <c r="P190" s="45">
        <v>3642000</v>
      </c>
      <c r="Q190" s="45">
        <v>-18225</v>
      </c>
      <c r="R190" s="45">
        <v>-6000000</v>
      </c>
      <c r="S190" s="45">
        <v>-39408906</v>
      </c>
      <c r="T190" s="45">
        <v>-2195000</v>
      </c>
      <c r="U190" s="45"/>
      <c r="V190" s="45"/>
      <c r="W190" s="45">
        <v>-11536814</v>
      </c>
      <c r="X190" s="45">
        <v>-6989685</v>
      </c>
      <c r="Y190" s="45"/>
      <c r="Z190" s="45">
        <v>-50942792.090000004</v>
      </c>
      <c r="AA190" s="45">
        <v>-4400705</v>
      </c>
      <c r="AB190" s="45">
        <v>3250800</v>
      </c>
      <c r="AC190" s="45"/>
      <c r="AD190" s="45">
        <v>-764943471.51999998</v>
      </c>
      <c r="AE190" s="45">
        <v>185638530</v>
      </c>
      <c r="AF190" s="45">
        <v>4962724</v>
      </c>
      <c r="AG190" s="45"/>
      <c r="AH190" s="45"/>
      <c r="AI190" s="45"/>
      <c r="AJ190" s="45"/>
      <c r="AK190" s="45">
        <v>-3312672</v>
      </c>
      <c r="AL190" s="45"/>
      <c r="AM190" s="45">
        <v>-6790299</v>
      </c>
      <c r="AN190" s="45">
        <v>-6807387</v>
      </c>
      <c r="AO190" s="45"/>
      <c r="AP190" s="45"/>
      <c r="AQ190" s="27">
        <v>700946525.61000001</v>
      </c>
      <c r="AR190" s="27"/>
      <c r="AS190" s="64">
        <f t="shared" si="58"/>
        <v>0</v>
      </c>
      <c r="AT190" s="39"/>
      <c r="AU190" s="39"/>
      <c r="AV190" s="39"/>
      <c r="AW190" s="39"/>
    </row>
    <row r="191" spans="1:49" s="9" customFormat="1" ht="26.25" customHeight="1" thickBot="1" x14ac:dyDescent="0.3">
      <c r="A191" s="71" t="s">
        <v>208</v>
      </c>
      <c r="B191" s="72" t="s">
        <v>191</v>
      </c>
      <c r="C191" s="72" t="s">
        <v>204</v>
      </c>
      <c r="D191" s="72"/>
      <c r="E191" s="72"/>
      <c r="F191" s="72"/>
      <c r="G191" s="72"/>
      <c r="H191" s="72" t="s">
        <v>224</v>
      </c>
      <c r="I191" s="73" t="s">
        <v>211</v>
      </c>
      <c r="J191" s="74"/>
      <c r="K191" s="74"/>
      <c r="L191" s="74"/>
      <c r="M191" s="74">
        <v>14857768</v>
      </c>
      <c r="N191" s="74"/>
      <c r="O191" s="74"/>
      <c r="P191" s="74">
        <v>-132205314</v>
      </c>
      <c r="Q191" s="74"/>
      <c r="R191" s="74"/>
      <c r="S191" s="74"/>
      <c r="T191" s="74"/>
      <c r="U191" s="74"/>
      <c r="V191" s="74"/>
      <c r="W191" s="74">
        <v>-4648500</v>
      </c>
      <c r="X191" s="74"/>
      <c r="Y191" s="74"/>
      <c r="Z191" s="74"/>
      <c r="AA191" s="74"/>
      <c r="AB191" s="74">
        <v>11200306</v>
      </c>
      <c r="AC191" s="74">
        <v>70160000</v>
      </c>
      <c r="AD191" s="74">
        <v>-227416621.61000001</v>
      </c>
      <c r="AE191" s="74">
        <v>266344972</v>
      </c>
      <c r="AF191" s="74"/>
      <c r="AG191" s="74"/>
      <c r="AH191" s="74"/>
      <c r="AI191" s="74">
        <v>-547875</v>
      </c>
      <c r="AJ191" s="74"/>
      <c r="AK191" s="74">
        <v>-6365734</v>
      </c>
      <c r="AL191" s="74"/>
      <c r="AM191" s="74"/>
      <c r="AN191" s="74"/>
      <c r="AO191" s="74"/>
      <c r="AP191" s="74"/>
      <c r="AQ191" s="75">
        <v>8620998.6099999994</v>
      </c>
      <c r="AR191" s="75"/>
      <c r="AS191" s="76">
        <f t="shared" si="58"/>
        <v>-1.4901161193847656E-8</v>
      </c>
      <c r="AT191" s="39"/>
      <c r="AU191" s="39"/>
      <c r="AV191" s="39"/>
      <c r="AW191" s="39"/>
    </row>
    <row r="192" spans="1:49" s="8" customFormat="1" x14ac:dyDescent="0.25">
      <c r="A192" s="49"/>
      <c r="B192" s="49"/>
      <c r="C192" s="49"/>
      <c r="D192" s="49"/>
      <c r="E192" s="49"/>
      <c r="F192" s="49"/>
      <c r="G192" s="49"/>
      <c r="H192" s="49"/>
      <c r="I192" s="50"/>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51"/>
      <c r="AR192" s="48"/>
      <c r="AS192" s="48"/>
      <c r="AT192" s="15"/>
      <c r="AU192" s="15"/>
      <c r="AV192" s="15"/>
      <c r="AW192" s="15"/>
    </row>
    <row r="193" spans="1:49" s="8" customFormat="1" x14ac:dyDescent="0.25">
      <c r="A193" s="49"/>
      <c r="B193" s="49"/>
      <c r="C193" s="49"/>
      <c r="D193" s="49"/>
      <c r="E193" s="49"/>
      <c r="F193" s="49"/>
      <c r="G193" s="49"/>
      <c r="H193" s="49"/>
      <c r="I193" s="50"/>
      <c r="J193" s="48"/>
      <c r="K193" s="48"/>
      <c r="L193" s="48"/>
      <c r="M193" s="48"/>
      <c r="N193" s="48"/>
      <c r="O193" s="48"/>
      <c r="P193" s="48"/>
      <c r="Q193" s="48"/>
      <c r="R193" s="48"/>
      <c r="S193" s="48"/>
      <c r="T193" s="4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51"/>
      <c r="AR193" s="48"/>
      <c r="AS193" s="48"/>
      <c r="AT193" s="15"/>
      <c r="AU193" s="15"/>
      <c r="AV193" s="15"/>
      <c r="AW193" s="15"/>
    </row>
    <row r="194" spans="1:49" s="8" customFormat="1" x14ac:dyDescent="0.25">
      <c r="A194" s="49"/>
      <c r="B194" s="49"/>
      <c r="C194" s="49"/>
      <c r="D194" s="49"/>
      <c r="E194" s="49"/>
      <c r="F194" s="49"/>
      <c r="G194" s="49"/>
      <c r="H194" s="49"/>
      <c r="I194" s="50"/>
      <c r="J194" s="48"/>
      <c r="K194" s="48"/>
      <c r="L194" s="48"/>
      <c r="M194" s="48"/>
      <c r="N194" s="48"/>
      <c r="O194" s="48"/>
      <c r="P194" s="48"/>
      <c r="Q194" s="48"/>
      <c r="R194" s="48"/>
      <c r="S194" s="48"/>
      <c r="T194" s="4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51"/>
      <c r="AR194" s="48"/>
      <c r="AS194" s="48"/>
      <c r="AT194" s="15"/>
      <c r="AU194" s="15"/>
      <c r="AV194" s="15"/>
      <c r="AW194" s="15"/>
    </row>
    <row r="195" spans="1:49" s="8" customFormat="1" x14ac:dyDescent="0.25">
      <c r="A195" s="49"/>
      <c r="B195" s="49"/>
      <c r="C195" s="49"/>
      <c r="D195" s="49"/>
      <c r="E195" s="49"/>
      <c r="F195" s="49"/>
      <c r="G195" s="49"/>
      <c r="H195" s="49"/>
      <c r="I195" s="50"/>
      <c r="J195" s="48"/>
      <c r="K195" s="48"/>
      <c r="L195" s="48"/>
      <c r="M195" s="48"/>
      <c r="N195" s="48"/>
      <c r="O195" s="48"/>
      <c r="P195" s="48"/>
      <c r="Q195" s="48"/>
      <c r="R195" s="48"/>
      <c r="S195" s="48"/>
      <c r="T195" s="4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51"/>
      <c r="AR195" s="48"/>
      <c r="AS195" s="48"/>
      <c r="AT195" s="15"/>
      <c r="AU195" s="15"/>
      <c r="AV195" s="15"/>
      <c r="AW195" s="15"/>
    </row>
    <row r="196" spans="1:49" s="8" customFormat="1" x14ac:dyDescent="0.25">
      <c r="A196" s="49"/>
      <c r="B196" s="49"/>
      <c r="C196" s="49"/>
      <c r="D196" s="49"/>
      <c r="E196" s="49"/>
      <c r="F196" s="49"/>
      <c r="G196" s="49"/>
      <c r="H196" s="49"/>
      <c r="I196" s="50"/>
      <c r="J196" s="48"/>
      <c r="K196" s="48"/>
      <c r="L196" s="48"/>
      <c r="M196" s="48"/>
      <c r="N196" s="48"/>
      <c r="O196" s="48"/>
      <c r="P196" s="48"/>
      <c r="Q196" s="48"/>
      <c r="R196" s="48"/>
      <c r="S196" s="48"/>
      <c r="T196" s="4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51"/>
      <c r="AR196" s="48"/>
      <c r="AS196" s="48"/>
      <c r="AT196" s="15"/>
      <c r="AU196" s="15"/>
      <c r="AV196" s="15"/>
      <c r="AW196" s="15"/>
    </row>
    <row r="197" spans="1:49" s="8" customFormat="1" x14ac:dyDescent="0.25">
      <c r="A197" s="49"/>
      <c r="B197" s="49"/>
      <c r="C197" s="49"/>
      <c r="D197" s="49"/>
      <c r="E197" s="49"/>
      <c r="F197" s="49"/>
      <c r="G197" s="49"/>
      <c r="H197" s="49"/>
      <c r="I197" s="50"/>
      <c r="J197" s="48"/>
      <c r="K197" s="48"/>
      <c r="L197" s="48"/>
      <c r="M197" s="48"/>
      <c r="N197" s="48"/>
      <c r="O197" s="48"/>
      <c r="P197" s="48"/>
      <c r="Q197" s="48"/>
      <c r="R197" s="48"/>
      <c r="S197" s="48"/>
      <c r="T197" s="48"/>
      <c r="U197" s="48"/>
      <c r="V197" s="48"/>
      <c r="W197" s="48"/>
      <c r="X197" s="48"/>
      <c r="Y197" s="48"/>
      <c r="Z197" s="48"/>
      <c r="AA197" s="48"/>
      <c r="AB197" s="48"/>
      <c r="AC197" s="48"/>
      <c r="AD197" s="48"/>
      <c r="AE197" s="48"/>
      <c r="AF197" s="48"/>
      <c r="AG197" s="48"/>
      <c r="AH197" s="48"/>
      <c r="AI197" s="48"/>
      <c r="AJ197" s="48"/>
      <c r="AK197" s="48"/>
      <c r="AL197" s="48"/>
      <c r="AM197" s="48"/>
      <c r="AN197" s="48"/>
      <c r="AO197" s="48"/>
      <c r="AP197" s="48"/>
      <c r="AQ197" s="51"/>
      <c r="AR197" s="48"/>
      <c r="AS197" s="48"/>
      <c r="AT197" s="15"/>
      <c r="AU197" s="15"/>
      <c r="AV197" s="15"/>
      <c r="AW197" s="15"/>
    </row>
  </sheetData>
  <mergeCells count="2">
    <mergeCell ref="A1:N1"/>
    <mergeCell ref="A3:H3"/>
  </mergeCells>
  <printOptions horizontalCentered="1"/>
  <pageMargins left="0.78740157480314965" right="1.1811023622047245" top="1.2204724409448819" bottom="0.51181102362204722" header="0.51181102362204722" footer="0.55118110236220474"/>
  <pageSetup paperSize="5" scale="80" orientation="landscape" horizontalDpi="300" verticalDpi="300" r:id="rId1"/>
  <headerFooter alignWithMargins="0">
    <oddHeader>&amp;L&amp;"Arial,Negrita"&amp;8DIRECCION GENERAL
DIRECCION ADMINISTRATIVA Y FINANCIERA&amp;"-,Normal"&amp;11
&amp;C&amp;"Calibri,Negrita"&amp;14&amp;K000000RESOLUCION N° 01- 01723 DE 2021</oddHeader>
    <oddFooter>&amp;C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filterMode="1"/>
  <dimension ref="A1:AA540"/>
  <sheetViews>
    <sheetView tabSelected="1" zoomScale="80" zoomScaleNormal="80" zoomScalePageLayoutView="80" workbookViewId="0">
      <selection activeCell="S540" sqref="S540"/>
    </sheetView>
  </sheetViews>
  <sheetFormatPr baseColWidth="10" defaultRowHeight="19.5" customHeight="1" x14ac:dyDescent="0.25"/>
  <cols>
    <col min="1" max="1" width="4.7109375" style="101" customWidth="1"/>
    <col min="2" max="2" width="12" style="2" customWidth="1"/>
    <col min="3" max="3" width="8.5703125" style="2" customWidth="1"/>
    <col min="4" max="4" width="7.42578125" style="1" customWidth="1"/>
    <col min="5" max="5" width="9.85546875" style="2" customWidth="1"/>
    <col min="6" max="6" width="6.42578125" style="1" customWidth="1"/>
    <col min="7" max="7" width="3.7109375" style="6" customWidth="1"/>
    <col min="8" max="8" width="9.42578125" style="2" customWidth="1"/>
    <col min="9" max="9" width="10.42578125" style="2" customWidth="1"/>
    <col min="10" max="10" width="3.85546875" style="101" customWidth="1"/>
    <col min="11" max="11" width="8.7109375" style="2" customWidth="1"/>
    <col min="12" max="12" width="7.28515625" style="101" customWidth="1"/>
    <col min="13" max="13" width="4.7109375" style="101" customWidth="1"/>
    <col min="14" max="14" width="8.85546875" style="2" customWidth="1"/>
    <col min="15" max="15" width="10.28515625" style="101" customWidth="1"/>
    <col min="16" max="16" width="21.140625" style="101" customWidth="1"/>
    <col min="17" max="17" width="21" style="101" customWidth="1"/>
    <col min="18" max="18" width="17" style="3" customWidth="1"/>
    <col min="19" max="19" width="16.28515625" style="2" customWidth="1"/>
    <col min="20" max="20" width="8.5703125" style="101" customWidth="1"/>
    <col min="21" max="21" width="14.140625" style="101" bestFit="1" customWidth="1"/>
    <col min="22" max="22" width="13.5703125" style="101" customWidth="1"/>
    <col min="23" max="16384" width="11.42578125" style="101"/>
  </cols>
  <sheetData>
    <row r="1" spans="1:25" s="5" customFormat="1" ht="62.25" customHeight="1" x14ac:dyDescent="0.25">
      <c r="A1" s="96" t="s">
        <v>213</v>
      </c>
      <c r="B1" s="97" t="s">
        <v>0</v>
      </c>
      <c r="C1" s="97" t="s">
        <v>1</v>
      </c>
      <c r="D1" s="97" t="s">
        <v>226</v>
      </c>
      <c r="E1" s="97" t="s">
        <v>227</v>
      </c>
      <c r="F1" s="97" t="s">
        <v>214</v>
      </c>
      <c r="G1" s="98" t="s">
        <v>2</v>
      </c>
      <c r="H1" s="98" t="s">
        <v>215</v>
      </c>
      <c r="I1" s="97" t="s">
        <v>3</v>
      </c>
      <c r="J1" s="97" t="s">
        <v>216</v>
      </c>
      <c r="K1" s="98" t="s">
        <v>217</v>
      </c>
      <c r="L1" s="98" t="s">
        <v>223</v>
      </c>
      <c r="M1" s="97" t="s">
        <v>218</v>
      </c>
      <c r="N1" s="98" t="s">
        <v>228</v>
      </c>
      <c r="O1" s="97" t="s">
        <v>212</v>
      </c>
      <c r="P1" s="99" t="s">
        <v>219</v>
      </c>
      <c r="Q1" s="99" t="s">
        <v>220</v>
      </c>
      <c r="R1" s="98" t="s">
        <v>221</v>
      </c>
      <c r="S1" s="100" t="s">
        <v>43</v>
      </c>
      <c r="T1" s="4" t="s">
        <v>222</v>
      </c>
    </row>
    <row r="2" spans="1:25" s="144" customFormat="1" ht="78" hidden="1" customHeight="1" x14ac:dyDescent="0.25">
      <c r="A2" s="137" t="s">
        <v>425</v>
      </c>
      <c r="B2" s="138" t="s">
        <v>60</v>
      </c>
      <c r="C2" s="139" t="s">
        <v>426</v>
      </c>
      <c r="D2" s="139" t="s">
        <v>273</v>
      </c>
      <c r="E2" s="138" t="s">
        <v>274</v>
      </c>
      <c r="F2" s="146">
        <v>952244</v>
      </c>
      <c r="G2" s="146">
        <v>44</v>
      </c>
      <c r="H2" s="138" t="s">
        <v>427</v>
      </c>
      <c r="I2" s="139" t="s">
        <v>282</v>
      </c>
      <c r="J2" s="139">
        <v>20</v>
      </c>
      <c r="K2" s="138" t="s">
        <v>276</v>
      </c>
      <c r="L2" s="146">
        <v>3603025</v>
      </c>
      <c r="M2" s="139" t="s">
        <v>51</v>
      </c>
      <c r="N2" s="138" t="s">
        <v>283</v>
      </c>
      <c r="O2" s="138" t="s">
        <v>308</v>
      </c>
      <c r="P2" s="140" t="s">
        <v>272</v>
      </c>
      <c r="Q2" s="140">
        <v>46397849</v>
      </c>
      <c r="R2" s="138" t="s">
        <v>428</v>
      </c>
      <c r="S2" s="141" t="s">
        <v>431</v>
      </c>
      <c r="T2" s="142" t="s">
        <v>432</v>
      </c>
      <c r="U2" s="147"/>
      <c r="V2" s="145"/>
    </row>
    <row r="3" spans="1:25" s="144" customFormat="1" ht="99.75" hidden="1" customHeight="1" x14ac:dyDescent="0.25">
      <c r="A3" s="166" t="s">
        <v>291</v>
      </c>
      <c r="B3" s="154" t="s">
        <v>20</v>
      </c>
      <c r="C3" s="153" t="s">
        <v>377</v>
      </c>
      <c r="D3" s="153" t="s">
        <v>273</v>
      </c>
      <c r="E3" s="154" t="s">
        <v>274</v>
      </c>
      <c r="F3" s="155">
        <v>953744</v>
      </c>
      <c r="G3" s="155">
        <v>44</v>
      </c>
      <c r="H3" s="154" t="s">
        <v>378</v>
      </c>
      <c r="I3" s="153" t="s">
        <v>282</v>
      </c>
      <c r="J3" s="153">
        <v>20</v>
      </c>
      <c r="K3" s="154" t="s">
        <v>276</v>
      </c>
      <c r="L3" s="155">
        <v>3603025</v>
      </c>
      <c r="M3" s="153" t="s">
        <v>51</v>
      </c>
      <c r="N3" s="154" t="s">
        <v>283</v>
      </c>
      <c r="O3" s="154" t="s">
        <v>308</v>
      </c>
      <c r="P3" s="156">
        <v>45426320</v>
      </c>
      <c r="Q3" s="156"/>
      <c r="R3" s="154" t="s">
        <v>429</v>
      </c>
      <c r="S3" s="167" t="s">
        <v>431</v>
      </c>
      <c r="T3" s="142" t="s">
        <v>432</v>
      </c>
      <c r="U3" s="147"/>
      <c r="V3" s="145"/>
    </row>
    <row r="4" spans="1:25" s="144" customFormat="1" ht="93" hidden="1" customHeight="1" x14ac:dyDescent="0.25">
      <c r="A4" s="166" t="s">
        <v>285</v>
      </c>
      <c r="B4" s="154" t="s">
        <v>8</v>
      </c>
      <c r="C4" s="153" t="s">
        <v>363</v>
      </c>
      <c r="D4" s="153" t="s">
        <v>273</v>
      </c>
      <c r="E4" s="154" t="s">
        <v>274</v>
      </c>
      <c r="F4" s="155">
        <v>940344</v>
      </c>
      <c r="G4" s="155">
        <v>44</v>
      </c>
      <c r="H4" s="154" t="s">
        <v>364</v>
      </c>
      <c r="I4" s="153" t="s">
        <v>282</v>
      </c>
      <c r="J4" s="153">
        <v>20</v>
      </c>
      <c r="K4" s="154" t="s">
        <v>276</v>
      </c>
      <c r="L4" s="155">
        <v>3603025</v>
      </c>
      <c r="M4" s="153" t="s">
        <v>51</v>
      </c>
      <c r="N4" s="154" t="s">
        <v>283</v>
      </c>
      <c r="O4" s="154" t="s">
        <v>308</v>
      </c>
      <c r="P4" s="156">
        <v>971529</v>
      </c>
      <c r="Q4" s="156"/>
      <c r="R4" s="154" t="s">
        <v>430</v>
      </c>
      <c r="S4" s="167" t="s">
        <v>431</v>
      </c>
      <c r="T4" s="142" t="s">
        <v>432</v>
      </c>
      <c r="U4" s="147">
        <f>SUM(P2:P4)</f>
        <v>46397849</v>
      </c>
      <c r="V4" s="143">
        <f>SUM(Q2:Q4)</f>
        <v>46397849</v>
      </c>
    </row>
    <row r="5" spans="1:25" s="115" customFormat="1" ht="81" hidden="1" customHeight="1" x14ac:dyDescent="0.25">
      <c r="A5" s="168" t="s">
        <v>5</v>
      </c>
      <c r="B5" s="132" t="s">
        <v>6</v>
      </c>
      <c r="C5" s="131" t="s">
        <v>433</v>
      </c>
      <c r="D5" s="131" t="s">
        <v>273</v>
      </c>
      <c r="E5" s="132" t="s">
        <v>274</v>
      </c>
      <c r="F5" s="133">
        <v>920127</v>
      </c>
      <c r="G5" s="133">
        <v>27</v>
      </c>
      <c r="H5" s="132" t="s">
        <v>434</v>
      </c>
      <c r="I5" s="131" t="s">
        <v>344</v>
      </c>
      <c r="J5" s="133">
        <v>10</v>
      </c>
      <c r="K5" s="132" t="s">
        <v>345</v>
      </c>
      <c r="L5" s="133">
        <v>3603024</v>
      </c>
      <c r="M5" s="131" t="s">
        <v>44</v>
      </c>
      <c r="N5" s="132" t="s">
        <v>346</v>
      </c>
      <c r="O5" s="132" t="s">
        <v>401</v>
      </c>
      <c r="P5" s="134">
        <v>11000000</v>
      </c>
      <c r="Q5" s="134"/>
      <c r="R5" s="132" t="s">
        <v>435</v>
      </c>
      <c r="S5" s="169" t="s">
        <v>437</v>
      </c>
      <c r="T5" s="114" t="s">
        <v>438</v>
      </c>
      <c r="U5" s="136"/>
    </row>
    <row r="6" spans="1:25" s="115" customFormat="1" ht="81" hidden="1" customHeight="1" x14ac:dyDescent="0.25">
      <c r="A6" s="168" t="s">
        <v>328</v>
      </c>
      <c r="B6" s="132" t="s">
        <v>23</v>
      </c>
      <c r="C6" s="131" t="s">
        <v>402</v>
      </c>
      <c r="D6" s="131" t="s">
        <v>273</v>
      </c>
      <c r="E6" s="132" t="s">
        <v>274</v>
      </c>
      <c r="F6" s="133">
        <v>954627</v>
      </c>
      <c r="G6" s="133">
        <v>27</v>
      </c>
      <c r="H6" s="132" t="s">
        <v>403</v>
      </c>
      <c r="I6" s="131" t="s">
        <v>344</v>
      </c>
      <c r="J6" s="133">
        <v>10</v>
      </c>
      <c r="K6" s="132" t="s">
        <v>345</v>
      </c>
      <c r="L6" s="133">
        <v>3603024</v>
      </c>
      <c r="M6" s="131" t="s">
        <v>44</v>
      </c>
      <c r="N6" s="132" t="s">
        <v>346</v>
      </c>
      <c r="O6" s="132" t="s">
        <v>401</v>
      </c>
      <c r="P6" s="134" t="s">
        <v>272</v>
      </c>
      <c r="Q6" s="134">
        <v>11000000</v>
      </c>
      <c r="R6" s="132" t="s">
        <v>435</v>
      </c>
      <c r="S6" s="169" t="s">
        <v>437</v>
      </c>
      <c r="T6" s="114" t="s">
        <v>438</v>
      </c>
      <c r="U6" s="136"/>
    </row>
    <row r="7" spans="1:25" s="115" customFormat="1" ht="81" hidden="1" customHeight="1" x14ac:dyDescent="0.25">
      <c r="A7" s="168" t="s">
        <v>5</v>
      </c>
      <c r="B7" s="132" t="s">
        <v>6</v>
      </c>
      <c r="C7" s="131" t="s">
        <v>433</v>
      </c>
      <c r="D7" s="131" t="s">
        <v>273</v>
      </c>
      <c r="E7" s="132" t="s">
        <v>274</v>
      </c>
      <c r="F7" s="133">
        <v>920110</v>
      </c>
      <c r="G7" s="133">
        <v>10</v>
      </c>
      <c r="H7" s="132" t="s">
        <v>434</v>
      </c>
      <c r="I7" s="131" t="s">
        <v>275</v>
      </c>
      <c r="J7" s="133">
        <v>10</v>
      </c>
      <c r="K7" s="132" t="s">
        <v>276</v>
      </c>
      <c r="L7" s="133">
        <v>3603025</v>
      </c>
      <c r="M7" s="131" t="s">
        <v>44</v>
      </c>
      <c r="N7" s="132" t="s">
        <v>277</v>
      </c>
      <c r="O7" s="132" t="s">
        <v>297</v>
      </c>
      <c r="P7" s="134">
        <v>5000000</v>
      </c>
      <c r="Q7" s="134"/>
      <c r="R7" s="132" t="s">
        <v>436</v>
      </c>
      <c r="S7" s="169" t="s">
        <v>437</v>
      </c>
      <c r="T7" s="114" t="s">
        <v>438</v>
      </c>
      <c r="U7" s="136"/>
    </row>
    <row r="8" spans="1:25" s="115" customFormat="1" ht="81" hidden="1" customHeight="1" x14ac:dyDescent="0.25">
      <c r="A8" s="168" t="s">
        <v>328</v>
      </c>
      <c r="B8" s="132" t="s">
        <v>23</v>
      </c>
      <c r="C8" s="131" t="s">
        <v>402</v>
      </c>
      <c r="D8" s="131" t="s">
        <v>273</v>
      </c>
      <c r="E8" s="132" t="s">
        <v>274</v>
      </c>
      <c r="F8" s="133">
        <v>954610</v>
      </c>
      <c r="G8" s="133">
        <v>10</v>
      </c>
      <c r="H8" s="132" t="s">
        <v>403</v>
      </c>
      <c r="I8" s="131" t="s">
        <v>275</v>
      </c>
      <c r="J8" s="133">
        <v>10</v>
      </c>
      <c r="K8" s="132" t="s">
        <v>276</v>
      </c>
      <c r="L8" s="133">
        <v>3603025</v>
      </c>
      <c r="M8" s="131" t="s">
        <v>44</v>
      </c>
      <c r="N8" s="132" t="s">
        <v>277</v>
      </c>
      <c r="O8" s="132" t="s">
        <v>297</v>
      </c>
      <c r="P8" s="134" t="s">
        <v>272</v>
      </c>
      <c r="Q8" s="134">
        <v>5000000</v>
      </c>
      <c r="R8" s="132" t="s">
        <v>436</v>
      </c>
      <c r="S8" s="169" t="s">
        <v>437</v>
      </c>
      <c r="T8" s="114" t="s">
        <v>438</v>
      </c>
      <c r="U8" s="136">
        <f>SUM(P5:P8)</f>
        <v>16000000</v>
      </c>
      <c r="V8" s="116">
        <f>SUM(Q5:Q8)</f>
        <v>16000000</v>
      </c>
    </row>
    <row r="9" spans="1:25" s="115" customFormat="1" ht="51" hidden="1" customHeight="1" x14ac:dyDescent="0.25">
      <c r="A9" s="168" t="s">
        <v>12</v>
      </c>
      <c r="B9" s="132" t="s">
        <v>13</v>
      </c>
      <c r="C9" s="131" t="s">
        <v>439</v>
      </c>
      <c r="D9" s="131" t="s">
        <v>347</v>
      </c>
      <c r="E9" s="132" t="s">
        <v>348</v>
      </c>
      <c r="F9" s="133">
        <v>930710</v>
      </c>
      <c r="G9" s="133">
        <v>10</v>
      </c>
      <c r="H9" s="132" t="s">
        <v>440</v>
      </c>
      <c r="I9" s="131" t="s">
        <v>369</v>
      </c>
      <c r="J9" s="133">
        <v>11</v>
      </c>
      <c r="K9" s="132" t="s">
        <v>322</v>
      </c>
      <c r="L9" s="133">
        <v>3603003</v>
      </c>
      <c r="M9" s="131" t="s">
        <v>44</v>
      </c>
      <c r="N9" s="132" t="s">
        <v>370</v>
      </c>
      <c r="O9" s="132" t="s">
        <v>286</v>
      </c>
      <c r="P9" s="134" t="s">
        <v>272</v>
      </c>
      <c r="Q9" s="134">
        <v>500000</v>
      </c>
      <c r="R9" s="132" t="s">
        <v>441</v>
      </c>
      <c r="S9" s="169" t="s">
        <v>470</v>
      </c>
      <c r="T9" s="114" t="s">
        <v>864</v>
      </c>
      <c r="U9" s="136"/>
    </row>
    <row r="10" spans="1:25" s="115" customFormat="1" ht="51" hidden="1" customHeight="1" x14ac:dyDescent="0.25">
      <c r="A10" s="168" t="s">
        <v>328</v>
      </c>
      <c r="B10" s="132" t="s">
        <v>23</v>
      </c>
      <c r="C10" s="131" t="s">
        <v>365</v>
      </c>
      <c r="D10" s="131" t="s">
        <v>347</v>
      </c>
      <c r="E10" s="132" t="s">
        <v>348</v>
      </c>
      <c r="F10" s="133">
        <v>954110</v>
      </c>
      <c r="G10" s="133">
        <v>10</v>
      </c>
      <c r="H10" s="132" t="s">
        <v>366</v>
      </c>
      <c r="I10" s="131" t="s">
        <v>369</v>
      </c>
      <c r="J10" s="133">
        <v>11</v>
      </c>
      <c r="K10" s="132" t="s">
        <v>322</v>
      </c>
      <c r="L10" s="133">
        <v>3603003</v>
      </c>
      <c r="M10" s="131" t="s">
        <v>44</v>
      </c>
      <c r="N10" s="132" t="s">
        <v>370</v>
      </c>
      <c r="O10" s="132" t="s">
        <v>286</v>
      </c>
      <c r="P10" s="134" t="s">
        <v>272</v>
      </c>
      <c r="Q10" s="134">
        <v>784000</v>
      </c>
      <c r="R10" s="132" t="s">
        <v>441</v>
      </c>
      <c r="S10" s="169" t="s">
        <v>470</v>
      </c>
      <c r="T10" s="114" t="s">
        <v>864</v>
      </c>
      <c r="U10" s="136"/>
    </row>
    <row r="11" spans="1:25" s="115" customFormat="1" ht="51" hidden="1" customHeight="1" x14ac:dyDescent="0.25">
      <c r="A11" s="168" t="s">
        <v>279</v>
      </c>
      <c r="B11" s="132" t="s">
        <v>280</v>
      </c>
      <c r="C11" s="131" t="s">
        <v>442</v>
      </c>
      <c r="D11" s="131" t="s">
        <v>347</v>
      </c>
      <c r="E11" s="132" t="s">
        <v>348</v>
      </c>
      <c r="F11" s="133">
        <v>952710</v>
      </c>
      <c r="G11" s="133">
        <v>10</v>
      </c>
      <c r="H11" s="132" t="s">
        <v>443</v>
      </c>
      <c r="I11" s="131" t="s">
        <v>369</v>
      </c>
      <c r="J11" s="133">
        <v>11</v>
      </c>
      <c r="K11" s="132" t="s">
        <v>322</v>
      </c>
      <c r="L11" s="133">
        <v>3603003</v>
      </c>
      <c r="M11" s="131" t="s">
        <v>44</v>
      </c>
      <c r="N11" s="132" t="s">
        <v>370</v>
      </c>
      <c r="O11" s="132" t="s">
        <v>286</v>
      </c>
      <c r="P11" s="134" t="s">
        <v>272</v>
      </c>
      <c r="Q11" s="134">
        <v>900000</v>
      </c>
      <c r="R11" s="132" t="s">
        <v>441</v>
      </c>
      <c r="S11" s="169" t="s">
        <v>470</v>
      </c>
      <c r="T11" s="114" t="s">
        <v>864</v>
      </c>
      <c r="U11" s="136"/>
    </row>
    <row r="12" spans="1:25" s="115" customFormat="1" ht="69" hidden="1" customHeight="1" x14ac:dyDescent="0.25">
      <c r="A12" s="168" t="s">
        <v>320</v>
      </c>
      <c r="B12" s="132" t="s">
        <v>25</v>
      </c>
      <c r="C12" s="131" t="s">
        <v>444</v>
      </c>
      <c r="D12" s="131" t="s">
        <v>347</v>
      </c>
      <c r="E12" s="132" t="s">
        <v>348</v>
      </c>
      <c r="F12" s="133">
        <v>912610</v>
      </c>
      <c r="G12" s="133">
        <v>10</v>
      </c>
      <c r="H12" s="132" t="s">
        <v>445</v>
      </c>
      <c r="I12" s="131" t="s">
        <v>369</v>
      </c>
      <c r="J12" s="133">
        <v>11</v>
      </c>
      <c r="K12" s="132" t="s">
        <v>322</v>
      </c>
      <c r="L12" s="133">
        <v>3603003</v>
      </c>
      <c r="M12" s="131" t="s">
        <v>44</v>
      </c>
      <c r="N12" s="132" t="s">
        <v>370</v>
      </c>
      <c r="O12" s="132" t="s">
        <v>286</v>
      </c>
      <c r="P12" s="134" t="s">
        <v>272</v>
      </c>
      <c r="Q12" s="134">
        <v>1500000</v>
      </c>
      <c r="R12" s="132" t="s">
        <v>446</v>
      </c>
      <c r="S12" s="169" t="s">
        <v>470</v>
      </c>
      <c r="T12" s="114" t="s">
        <v>864</v>
      </c>
      <c r="U12" s="136"/>
    </row>
    <row r="13" spans="1:25" s="115" customFormat="1" ht="69" hidden="1" customHeight="1" x14ac:dyDescent="0.25">
      <c r="A13" s="168" t="s">
        <v>331</v>
      </c>
      <c r="B13" s="132" t="s">
        <v>19</v>
      </c>
      <c r="C13" s="131" t="s">
        <v>357</v>
      </c>
      <c r="D13" s="131" t="s">
        <v>347</v>
      </c>
      <c r="E13" s="132" t="s">
        <v>348</v>
      </c>
      <c r="F13" s="133">
        <v>953610</v>
      </c>
      <c r="G13" s="133">
        <v>10</v>
      </c>
      <c r="H13" s="132" t="s">
        <v>358</v>
      </c>
      <c r="I13" s="131" t="s">
        <v>369</v>
      </c>
      <c r="J13" s="133">
        <v>11</v>
      </c>
      <c r="K13" s="132" t="s">
        <v>322</v>
      </c>
      <c r="L13" s="133">
        <v>3603003</v>
      </c>
      <c r="M13" s="131" t="s">
        <v>44</v>
      </c>
      <c r="N13" s="132" t="s">
        <v>370</v>
      </c>
      <c r="O13" s="132" t="s">
        <v>286</v>
      </c>
      <c r="P13" s="134" t="s">
        <v>272</v>
      </c>
      <c r="Q13" s="134">
        <v>980000</v>
      </c>
      <c r="R13" s="132" t="s">
        <v>447</v>
      </c>
      <c r="S13" s="169" t="s">
        <v>470</v>
      </c>
      <c r="T13" s="114" t="s">
        <v>864</v>
      </c>
      <c r="U13" s="136"/>
    </row>
    <row r="14" spans="1:25" s="115" customFormat="1" ht="69" hidden="1" customHeight="1" x14ac:dyDescent="0.25">
      <c r="A14" s="168" t="s">
        <v>231</v>
      </c>
      <c r="B14" s="132" t="s">
        <v>63</v>
      </c>
      <c r="C14" s="131" t="s">
        <v>448</v>
      </c>
      <c r="D14" s="131" t="s">
        <v>347</v>
      </c>
      <c r="E14" s="132" t="s">
        <v>348</v>
      </c>
      <c r="F14" s="133">
        <v>923110</v>
      </c>
      <c r="G14" s="133">
        <v>10</v>
      </c>
      <c r="H14" s="132" t="s">
        <v>449</v>
      </c>
      <c r="I14" s="131" t="s">
        <v>369</v>
      </c>
      <c r="J14" s="133">
        <v>11</v>
      </c>
      <c r="K14" s="132" t="s">
        <v>322</v>
      </c>
      <c r="L14" s="133">
        <v>3603003</v>
      </c>
      <c r="M14" s="131" t="s">
        <v>44</v>
      </c>
      <c r="N14" s="132" t="s">
        <v>370</v>
      </c>
      <c r="O14" s="132" t="s">
        <v>286</v>
      </c>
      <c r="P14" s="134" t="s">
        <v>272</v>
      </c>
      <c r="Q14" s="134">
        <v>680000</v>
      </c>
      <c r="R14" s="132" t="s">
        <v>450</v>
      </c>
      <c r="S14" s="169" t="s">
        <v>470</v>
      </c>
      <c r="T14" s="114" t="s">
        <v>864</v>
      </c>
      <c r="U14" s="136"/>
    </row>
    <row r="15" spans="1:25" s="115" customFormat="1" ht="69" hidden="1" customHeight="1" x14ac:dyDescent="0.25">
      <c r="A15" s="168" t="s">
        <v>4</v>
      </c>
      <c r="B15" s="132" t="s">
        <v>388</v>
      </c>
      <c r="C15" s="131" t="s">
        <v>271</v>
      </c>
      <c r="D15" s="131" t="s">
        <v>347</v>
      </c>
      <c r="E15" s="132" t="s">
        <v>348</v>
      </c>
      <c r="F15" s="133">
        <v>303010</v>
      </c>
      <c r="G15" s="133">
        <v>10</v>
      </c>
      <c r="H15" s="132" t="s">
        <v>296</v>
      </c>
      <c r="I15" s="131" t="s">
        <v>369</v>
      </c>
      <c r="J15" s="133">
        <v>11</v>
      </c>
      <c r="K15" s="132" t="s">
        <v>322</v>
      </c>
      <c r="L15" s="133">
        <v>3603003</v>
      </c>
      <c r="M15" s="131" t="s">
        <v>44</v>
      </c>
      <c r="N15" s="132" t="s">
        <v>370</v>
      </c>
      <c r="O15" s="132" t="s">
        <v>297</v>
      </c>
      <c r="P15" s="134">
        <v>12967656</v>
      </c>
      <c r="Q15" s="134"/>
      <c r="R15" s="132" t="s">
        <v>451</v>
      </c>
      <c r="S15" s="169" t="s">
        <v>470</v>
      </c>
      <c r="T15" s="114" t="s">
        <v>864</v>
      </c>
      <c r="U15" s="136"/>
      <c r="W15" s="115" t="s">
        <v>881</v>
      </c>
      <c r="X15" s="115" t="s">
        <v>862</v>
      </c>
      <c r="Y15" s="115" t="s">
        <v>879</v>
      </c>
    </row>
    <row r="16" spans="1:25" s="115" customFormat="1" ht="69" hidden="1" customHeight="1" x14ac:dyDescent="0.25">
      <c r="A16" s="168" t="s">
        <v>285</v>
      </c>
      <c r="B16" s="154" t="s">
        <v>8</v>
      </c>
      <c r="C16" s="131" t="s">
        <v>452</v>
      </c>
      <c r="D16" s="131" t="s">
        <v>347</v>
      </c>
      <c r="E16" s="132" t="s">
        <v>348</v>
      </c>
      <c r="F16" s="133">
        <v>921110</v>
      </c>
      <c r="G16" s="133">
        <v>10</v>
      </c>
      <c r="H16" s="132" t="s">
        <v>453</v>
      </c>
      <c r="I16" s="131" t="s">
        <v>369</v>
      </c>
      <c r="J16" s="133">
        <v>11</v>
      </c>
      <c r="K16" s="132" t="s">
        <v>322</v>
      </c>
      <c r="L16" s="133">
        <v>3603003</v>
      </c>
      <c r="M16" s="131" t="s">
        <v>44</v>
      </c>
      <c r="N16" s="132" t="s">
        <v>370</v>
      </c>
      <c r="O16" s="132" t="s">
        <v>286</v>
      </c>
      <c r="P16" s="134" t="s">
        <v>272</v>
      </c>
      <c r="Q16" s="134">
        <v>5623656</v>
      </c>
      <c r="R16" s="132" t="s">
        <v>454</v>
      </c>
      <c r="S16" s="169" t="s">
        <v>470</v>
      </c>
      <c r="T16" s="114" t="s">
        <v>864</v>
      </c>
      <c r="U16" s="136"/>
    </row>
    <row r="17" spans="1:25" s="115" customFormat="1" ht="51" hidden="1" customHeight="1" x14ac:dyDescent="0.25">
      <c r="A17" s="168" t="s">
        <v>285</v>
      </c>
      <c r="B17" s="154" t="s">
        <v>8</v>
      </c>
      <c r="C17" s="131" t="s">
        <v>324</v>
      </c>
      <c r="D17" s="131" t="s">
        <v>347</v>
      </c>
      <c r="E17" s="132" t="s">
        <v>348</v>
      </c>
      <c r="F17" s="133">
        <v>940610</v>
      </c>
      <c r="G17" s="133">
        <v>10</v>
      </c>
      <c r="H17" s="132" t="s">
        <v>325</v>
      </c>
      <c r="I17" s="131" t="s">
        <v>369</v>
      </c>
      <c r="J17" s="133">
        <v>11</v>
      </c>
      <c r="K17" s="132" t="s">
        <v>322</v>
      </c>
      <c r="L17" s="133">
        <v>3603003</v>
      </c>
      <c r="M17" s="131" t="s">
        <v>44</v>
      </c>
      <c r="N17" s="132" t="s">
        <v>370</v>
      </c>
      <c r="O17" s="132" t="s">
        <v>286</v>
      </c>
      <c r="P17" s="134" t="s">
        <v>272</v>
      </c>
      <c r="Q17" s="134">
        <v>2000000</v>
      </c>
      <c r="R17" s="132" t="s">
        <v>455</v>
      </c>
      <c r="S17" s="169" t="s">
        <v>470</v>
      </c>
      <c r="T17" s="114" t="s">
        <v>864</v>
      </c>
      <c r="U17" s="136">
        <f>SUM(P9:P17)</f>
        <v>12967656</v>
      </c>
      <c r="V17" s="116">
        <f>SUM(Q9:Q17)</f>
        <v>12967656</v>
      </c>
    </row>
    <row r="18" spans="1:25" s="112" customFormat="1" ht="51" hidden="1" customHeight="1" x14ac:dyDescent="0.25">
      <c r="A18" s="170" t="s">
        <v>4</v>
      </c>
      <c r="B18" s="132" t="s">
        <v>388</v>
      </c>
      <c r="C18" s="157" t="s">
        <v>456</v>
      </c>
      <c r="D18" s="157" t="s">
        <v>457</v>
      </c>
      <c r="E18" s="158" t="s">
        <v>458</v>
      </c>
      <c r="F18" s="159">
        <v>202910</v>
      </c>
      <c r="G18" s="159">
        <v>10</v>
      </c>
      <c r="H18" s="158" t="s">
        <v>459</v>
      </c>
      <c r="I18" s="157" t="s">
        <v>460</v>
      </c>
      <c r="J18" s="159">
        <v>26</v>
      </c>
      <c r="K18" s="158" t="s">
        <v>461</v>
      </c>
      <c r="L18" s="159">
        <v>3699065</v>
      </c>
      <c r="M18" s="157" t="s">
        <v>225</v>
      </c>
      <c r="N18" s="158" t="s">
        <v>462</v>
      </c>
      <c r="O18" s="158" t="s">
        <v>463</v>
      </c>
      <c r="P18" s="160">
        <v>1300000000</v>
      </c>
      <c r="Q18" s="160"/>
      <c r="R18" s="158"/>
      <c r="S18" s="171" t="s">
        <v>468</v>
      </c>
      <c r="T18" s="111" t="s">
        <v>469</v>
      </c>
      <c r="U18" s="148"/>
    </row>
    <row r="19" spans="1:25" s="112" customFormat="1" ht="51" hidden="1" customHeight="1" x14ac:dyDescent="0.25">
      <c r="A19" s="170" t="s">
        <v>4</v>
      </c>
      <c r="B19" s="132" t="s">
        <v>388</v>
      </c>
      <c r="C19" s="157" t="s">
        <v>456</v>
      </c>
      <c r="D19" s="157" t="s">
        <v>457</v>
      </c>
      <c r="E19" s="158" t="s">
        <v>458</v>
      </c>
      <c r="F19" s="159">
        <v>202910</v>
      </c>
      <c r="G19" s="159">
        <v>10</v>
      </c>
      <c r="H19" s="158" t="s">
        <v>459</v>
      </c>
      <c r="I19" s="157" t="s">
        <v>464</v>
      </c>
      <c r="J19" s="159">
        <v>26</v>
      </c>
      <c r="K19" s="158" t="s">
        <v>461</v>
      </c>
      <c r="L19" s="159">
        <v>3699065</v>
      </c>
      <c r="M19" s="157" t="s">
        <v>101</v>
      </c>
      <c r="N19" s="158" t="s">
        <v>465</v>
      </c>
      <c r="O19" s="158" t="s">
        <v>466</v>
      </c>
      <c r="P19" s="160" t="s">
        <v>272</v>
      </c>
      <c r="Q19" s="160">
        <v>900000000</v>
      </c>
      <c r="R19" s="158"/>
      <c r="S19" s="171" t="s">
        <v>468</v>
      </c>
      <c r="T19" s="111" t="s">
        <v>469</v>
      </c>
      <c r="U19" s="148"/>
    </row>
    <row r="20" spans="1:25" s="112" customFormat="1" ht="51" hidden="1" customHeight="1" x14ac:dyDescent="0.25">
      <c r="A20" s="170" t="s">
        <v>4</v>
      </c>
      <c r="B20" s="132" t="s">
        <v>388</v>
      </c>
      <c r="C20" s="157" t="s">
        <v>456</v>
      </c>
      <c r="D20" s="157" t="s">
        <v>457</v>
      </c>
      <c r="E20" s="158" t="s">
        <v>458</v>
      </c>
      <c r="F20" s="159">
        <v>202910</v>
      </c>
      <c r="G20" s="159">
        <v>10</v>
      </c>
      <c r="H20" s="158" t="s">
        <v>459</v>
      </c>
      <c r="I20" s="157" t="s">
        <v>464</v>
      </c>
      <c r="J20" s="159">
        <v>26</v>
      </c>
      <c r="K20" s="158" t="s">
        <v>461</v>
      </c>
      <c r="L20" s="159">
        <v>3699065</v>
      </c>
      <c r="M20" s="157" t="s">
        <v>101</v>
      </c>
      <c r="N20" s="158" t="s">
        <v>465</v>
      </c>
      <c r="O20" s="158" t="s">
        <v>467</v>
      </c>
      <c r="P20" s="160" t="s">
        <v>272</v>
      </c>
      <c r="Q20" s="160">
        <v>400000000</v>
      </c>
      <c r="R20" s="158"/>
      <c r="S20" s="171" t="s">
        <v>468</v>
      </c>
      <c r="T20" s="111" t="s">
        <v>469</v>
      </c>
      <c r="U20" s="148">
        <f>SUM(P18:P20)</f>
        <v>1300000000</v>
      </c>
      <c r="V20" s="113">
        <f>SUM(Q18:Q20)</f>
        <v>1300000000</v>
      </c>
    </row>
    <row r="21" spans="1:25" s="115" customFormat="1" ht="51" hidden="1" customHeight="1" x14ac:dyDescent="0.25">
      <c r="A21" s="168" t="s">
        <v>4</v>
      </c>
      <c r="B21" s="132" t="s">
        <v>388</v>
      </c>
      <c r="C21" s="131" t="s">
        <v>271</v>
      </c>
      <c r="D21" s="131" t="s">
        <v>273</v>
      </c>
      <c r="E21" s="132" t="s">
        <v>274</v>
      </c>
      <c r="F21" s="133">
        <v>303010</v>
      </c>
      <c r="G21" s="133">
        <v>10</v>
      </c>
      <c r="H21" s="132" t="s">
        <v>296</v>
      </c>
      <c r="I21" s="131" t="s">
        <v>275</v>
      </c>
      <c r="J21" s="131">
        <v>10</v>
      </c>
      <c r="K21" s="132" t="s">
        <v>276</v>
      </c>
      <c r="L21" s="133">
        <v>3603025</v>
      </c>
      <c r="M21" s="131" t="s">
        <v>44</v>
      </c>
      <c r="N21" s="132" t="s">
        <v>277</v>
      </c>
      <c r="O21" s="132" t="s">
        <v>297</v>
      </c>
      <c r="P21" s="161" t="s">
        <v>272</v>
      </c>
      <c r="Q21" s="161">
        <v>3953841.74</v>
      </c>
      <c r="R21" s="132"/>
      <c r="S21" s="169" t="s">
        <v>518</v>
      </c>
      <c r="T21" s="114" t="s">
        <v>519</v>
      </c>
      <c r="U21" s="136"/>
    </row>
    <row r="22" spans="1:25" s="115" customFormat="1" ht="51" hidden="1" customHeight="1" x14ac:dyDescent="0.25">
      <c r="A22" s="168" t="s">
        <v>4</v>
      </c>
      <c r="B22" s="132" t="s">
        <v>388</v>
      </c>
      <c r="C22" s="131" t="s">
        <v>271</v>
      </c>
      <c r="D22" s="131" t="s">
        <v>273</v>
      </c>
      <c r="E22" s="132" t="s">
        <v>274</v>
      </c>
      <c r="F22" s="133">
        <v>303027</v>
      </c>
      <c r="G22" s="133">
        <v>27</v>
      </c>
      <c r="H22" s="132" t="s">
        <v>296</v>
      </c>
      <c r="I22" s="131" t="s">
        <v>344</v>
      </c>
      <c r="J22" s="131">
        <v>10</v>
      </c>
      <c r="K22" s="132" t="s">
        <v>345</v>
      </c>
      <c r="L22" s="133">
        <v>3603024</v>
      </c>
      <c r="M22" s="131" t="s">
        <v>44</v>
      </c>
      <c r="N22" s="132" t="s">
        <v>346</v>
      </c>
      <c r="O22" s="132" t="s">
        <v>401</v>
      </c>
      <c r="P22" s="161">
        <v>13000000</v>
      </c>
      <c r="Q22" s="161"/>
      <c r="R22" s="132"/>
      <c r="S22" s="169" t="s">
        <v>518</v>
      </c>
      <c r="T22" s="114" t="s">
        <v>519</v>
      </c>
      <c r="U22" s="136"/>
    </row>
    <row r="23" spans="1:25" s="115" customFormat="1" ht="51" hidden="1" customHeight="1" x14ac:dyDescent="0.25">
      <c r="A23" s="168" t="s">
        <v>4</v>
      </c>
      <c r="B23" s="132" t="s">
        <v>388</v>
      </c>
      <c r="C23" s="131" t="s">
        <v>271</v>
      </c>
      <c r="D23" s="131" t="s">
        <v>273</v>
      </c>
      <c r="E23" s="132" t="s">
        <v>274</v>
      </c>
      <c r="F23" s="133">
        <v>303018</v>
      </c>
      <c r="G23" s="133">
        <v>18</v>
      </c>
      <c r="H23" s="132" t="s">
        <v>296</v>
      </c>
      <c r="I23" s="131" t="s">
        <v>275</v>
      </c>
      <c r="J23" s="131">
        <v>26</v>
      </c>
      <c r="K23" s="132" t="s">
        <v>276</v>
      </c>
      <c r="L23" s="133">
        <v>3603025</v>
      </c>
      <c r="M23" s="131" t="s">
        <v>44</v>
      </c>
      <c r="N23" s="132" t="s">
        <v>277</v>
      </c>
      <c r="O23" s="132" t="s">
        <v>297</v>
      </c>
      <c r="P23" s="161" t="s">
        <v>272</v>
      </c>
      <c r="Q23" s="161">
        <v>74606072</v>
      </c>
      <c r="R23" s="132"/>
      <c r="S23" s="169" t="s">
        <v>518</v>
      </c>
      <c r="T23" s="114" t="s">
        <v>519</v>
      </c>
      <c r="U23" s="136"/>
    </row>
    <row r="24" spans="1:25" s="115" customFormat="1" ht="51" hidden="1" customHeight="1" x14ac:dyDescent="0.25">
      <c r="A24" s="168" t="s">
        <v>4</v>
      </c>
      <c r="B24" s="132" t="s">
        <v>388</v>
      </c>
      <c r="C24" s="131" t="s">
        <v>271</v>
      </c>
      <c r="D24" s="131" t="s">
        <v>273</v>
      </c>
      <c r="E24" s="132" t="s">
        <v>274</v>
      </c>
      <c r="F24" s="133">
        <v>303020</v>
      </c>
      <c r="G24" s="133">
        <v>20</v>
      </c>
      <c r="H24" s="132" t="s">
        <v>296</v>
      </c>
      <c r="I24" s="131" t="s">
        <v>321</v>
      </c>
      <c r="J24" s="131">
        <v>10</v>
      </c>
      <c r="K24" s="132" t="s">
        <v>322</v>
      </c>
      <c r="L24" s="133">
        <v>3603003</v>
      </c>
      <c r="M24" s="131" t="s">
        <v>44</v>
      </c>
      <c r="N24" s="132" t="s">
        <v>323</v>
      </c>
      <c r="O24" s="132" t="s">
        <v>297</v>
      </c>
      <c r="P24" s="161" t="s">
        <v>272</v>
      </c>
      <c r="Q24" s="161">
        <v>2157163</v>
      </c>
      <c r="R24" s="132"/>
      <c r="S24" s="169" t="s">
        <v>518</v>
      </c>
      <c r="T24" s="114" t="s">
        <v>519</v>
      </c>
      <c r="U24" s="136"/>
      <c r="X24" s="115" t="s">
        <v>884</v>
      </c>
      <c r="Y24" s="115" t="s">
        <v>880</v>
      </c>
    </row>
    <row r="25" spans="1:25" s="115" customFormat="1" ht="51" hidden="1" customHeight="1" x14ac:dyDescent="0.25">
      <c r="A25" s="168" t="s">
        <v>4</v>
      </c>
      <c r="B25" s="132" t="s">
        <v>388</v>
      </c>
      <c r="C25" s="131" t="s">
        <v>271</v>
      </c>
      <c r="D25" s="131" t="s">
        <v>273</v>
      </c>
      <c r="E25" s="132" t="s">
        <v>274</v>
      </c>
      <c r="F25" s="133">
        <v>303043</v>
      </c>
      <c r="G25" s="133">
        <v>43</v>
      </c>
      <c r="H25" s="132" t="s">
        <v>296</v>
      </c>
      <c r="I25" s="131" t="s">
        <v>275</v>
      </c>
      <c r="J25" s="131">
        <v>10</v>
      </c>
      <c r="K25" s="132" t="s">
        <v>276</v>
      </c>
      <c r="L25" s="133">
        <v>3603025</v>
      </c>
      <c r="M25" s="131" t="s">
        <v>44</v>
      </c>
      <c r="N25" s="132" t="s">
        <v>277</v>
      </c>
      <c r="O25" s="132" t="s">
        <v>297</v>
      </c>
      <c r="P25" s="161" t="s">
        <v>272</v>
      </c>
      <c r="Q25" s="161">
        <v>17136</v>
      </c>
      <c r="R25" s="132"/>
      <c r="S25" s="169" t="s">
        <v>518</v>
      </c>
      <c r="T25" s="114" t="s">
        <v>519</v>
      </c>
      <c r="U25" s="136"/>
    </row>
    <row r="26" spans="1:25" s="115" customFormat="1" ht="51" hidden="1" customHeight="1" x14ac:dyDescent="0.25">
      <c r="A26" s="168" t="s">
        <v>4</v>
      </c>
      <c r="B26" s="132" t="s">
        <v>388</v>
      </c>
      <c r="C26" s="131" t="s">
        <v>271</v>
      </c>
      <c r="D26" s="131" t="s">
        <v>392</v>
      </c>
      <c r="E26" s="132" t="s">
        <v>393</v>
      </c>
      <c r="F26" s="133">
        <v>303010</v>
      </c>
      <c r="G26" s="133">
        <v>10</v>
      </c>
      <c r="H26" s="132" t="s">
        <v>296</v>
      </c>
      <c r="I26" s="131" t="s">
        <v>394</v>
      </c>
      <c r="J26" s="131">
        <v>10</v>
      </c>
      <c r="K26" s="132" t="s">
        <v>395</v>
      </c>
      <c r="L26" s="133">
        <v>3603010</v>
      </c>
      <c r="M26" s="131" t="s">
        <v>44</v>
      </c>
      <c r="N26" s="132" t="s">
        <v>396</v>
      </c>
      <c r="O26" s="132" t="s">
        <v>297</v>
      </c>
      <c r="P26" s="161" t="s">
        <v>272</v>
      </c>
      <c r="Q26" s="161">
        <v>14000000</v>
      </c>
      <c r="R26" s="132"/>
      <c r="S26" s="169" t="s">
        <v>518</v>
      </c>
      <c r="T26" s="114" t="s">
        <v>519</v>
      </c>
      <c r="U26" s="136"/>
    </row>
    <row r="27" spans="1:25" s="115" customFormat="1" ht="51" hidden="1" customHeight="1" x14ac:dyDescent="0.25">
      <c r="A27" s="168" t="s">
        <v>4</v>
      </c>
      <c r="B27" s="132" t="s">
        <v>388</v>
      </c>
      <c r="C27" s="131" t="s">
        <v>271</v>
      </c>
      <c r="D27" s="131" t="s">
        <v>392</v>
      </c>
      <c r="E27" s="132" t="s">
        <v>393</v>
      </c>
      <c r="F27" s="133">
        <v>303010</v>
      </c>
      <c r="G27" s="133">
        <v>10</v>
      </c>
      <c r="H27" s="132" t="s">
        <v>296</v>
      </c>
      <c r="I27" s="131" t="s">
        <v>394</v>
      </c>
      <c r="J27" s="131">
        <v>10</v>
      </c>
      <c r="K27" s="132" t="s">
        <v>395</v>
      </c>
      <c r="L27" s="133">
        <v>3603010</v>
      </c>
      <c r="M27" s="131" t="s">
        <v>44</v>
      </c>
      <c r="N27" s="132" t="s">
        <v>396</v>
      </c>
      <c r="O27" s="132" t="s">
        <v>281</v>
      </c>
      <c r="P27" s="161" t="s">
        <v>272</v>
      </c>
      <c r="Q27" s="161">
        <v>4178885</v>
      </c>
      <c r="R27" s="132"/>
      <c r="S27" s="169" t="s">
        <v>518</v>
      </c>
      <c r="T27" s="114" t="s">
        <v>519</v>
      </c>
      <c r="U27" s="136"/>
    </row>
    <row r="28" spans="1:25" s="115" customFormat="1" ht="51" hidden="1" customHeight="1" x14ac:dyDescent="0.25">
      <c r="A28" s="168" t="s">
        <v>4</v>
      </c>
      <c r="B28" s="132" t="s">
        <v>388</v>
      </c>
      <c r="C28" s="131" t="s">
        <v>271</v>
      </c>
      <c r="D28" s="131" t="s">
        <v>407</v>
      </c>
      <c r="E28" s="132" t="s">
        <v>408</v>
      </c>
      <c r="F28" s="133">
        <v>505038</v>
      </c>
      <c r="G28" s="133">
        <v>38</v>
      </c>
      <c r="H28" s="132" t="s">
        <v>319</v>
      </c>
      <c r="I28" s="131" t="s">
        <v>409</v>
      </c>
      <c r="J28" s="131">
        <v>10</v>
      </c>
      <c r="K28" s="132" t="s">
        <v>410</v>
      </c>
      <c r="L28" s="133">
        <v>3602035</v>
      </c>
      <c r="M28" s="131" t="s">
        <v>44</v>
      </c>
      <c r="N28" s="132" t="s">
        <v>411</v>
      </c>
      <c r="O28" s="132" t="s">
        <v>281</v>
      </c>
      <c r="P28" s="161" t="s">
        <v>272</v>
      </c>
      <c r="Q28" s="161">
        <v>6352400</v>
      </c>
      <c r="R28" s="132"/>
      <c r="S28" s="169" t="s">
        <v>518</v>
      </c>
      <c r="T28" s="114" t="s">
        <v>519</v>
      </c>
      <c r="U28" s="136"/>
    </row>
    <row r="29" spans="1:25" s="115" customFormat="1" ht="51" hidden="1" customHeight="1" x14ac:dyDescent="0.25">
      <c r="A29" s="168" t="s">
        <v>4</v>
      </c>
      <c r="B29" s="132" t="s">
        <v>388</v>
      </c>
      <c r="C29" s="131" t="s">
        <v>271</v>
      </c>
      <c r="D29" s="131" t="s">
        <v>407</v>
      </c>
      <c r="E29" s="132" t="s">
        <v>408</v>
      </c>
      <c r="F29" s="133">
        <v>505039</v>
      </c>
      <c r="G29" s="133">
        <v>39</v>
      </c>
      <c r="H29" s="132" t="s">
        <v>319</v>
      </c>
      <c r="I29" s="131" t="s">
        <v>412</v>
      </c>
      <c r="J29" s="131">
        <v>10</v>
      </c>
      <c r="K29" s="132" t="s">
        <v>413</v>
      </c>
      <c r="L29" s="133">
        <v>3602017</v>
      </c>
      <c r="M29" s="131" t="s">
        <v>44</v>
      </c>
      <c r="N29" s="132" t="s">
        <v>414</v>
      </c>
      <c r="O29" s="132" t="s">
        <v>281</v>
      </c>
      <c r="P29" s="161" t="s">
        <v>272</v>
      </c>
      <c r="Q29" s="161">
        <v>3713493</v>
      </c>
      <c r="R29" s="132"/>
      <c r="S29" s="169" t="s">
        <v>518</v>
      </c>
      <c r="T29" s="114" t="s">
        <v>519</v>
      </c>
      <c r="U29" s="136"/>
    </row>
    <row r="30" spans="1:25" s="115" customFormat="1" ht="51" hidden="1" customHeight="1" x14ac:dyDescent="0.25">
      <c r="A30" s="168" t="s">
        <v>4</v>
      </c>
      <c r="B30" s="132" t="s">
        <v>388</v>
      </c>
      <c r="C30" s="131" t="s">
        <v>271</v>
      </c>
      <c r="D30" s="131" t="s">
        <v>312</v>
      </c>
      <c r="E30" s="132" t="s">
        <v>313</v>
      </c>
      <c r="F30" s="133">
        <v>505000</v>
      </c>
      <c r="G30" s="135" t="s">
        <v>288</v>
      </c>
      <c r="H30" s="132" t="s">
        <v>319</v>
      </c>
      <c r="I30" s="131" t="s">
        <v>314</v>
      </c>
      <c r="J30" s="131">
        <v>11</v>
      </c>
      <c r="K30" s="132" t="s">
        <v>315</v>
      </c>
      <c r="L30" s="133">
        <v>3602037</v>
      </c>
      <c r="M30" s="131" t="s">
        <v>44</v>
      </c>
      <c r="N30" s="132" t="s">
        <v>316</v>
      </c>
      <c r="O30" s="132" t="s">
        <v>281</v>
      </c>
      <c r="P30" s="161" t="s">
        <v>272</v>
      </c>
      <c r="Q30" s="161">
        <v>4389242</v>
      </c>
      <c r="R30" s="132"/>
      <c r="S30" s="169" t="s">
        <v>518</v>
      </c>
      <c r="T30" s="114" t="s">
        <v>519</v>
      </c>
      <c r="U30" s="136"/>
    </row>
    <row r="31" spans="1:25" s="115" customFormat="1" ht="51" hidden="1" customHeight="1" x14ac:dyDescent="0.25">
      <c r="A31" s="168" t="s">
        <v>4</v>
      </c>
      <c r="B31" s="132" t="s">
        <v>388</v>
      </c>
      <c r="C31" s="131" t="s">
        <v>271</v>
      </c>
      <c r="D31" s="131" t="s">
        <v>347</v>
      </c>
      <c r="E31" s="132" t="s">
        <v>348</v>
      </c>
      <c r="F31" s="133">
        <v>303010</v>
      </c>
      <c r="G31" s="133">
        <v>10</v>
      </c>
      <c r="H31" s="132" t="s">
        <v>296</v>
      </c>
      <c r="I31" s="131" t="s">
        <v>369</v>
      </c>
      <c r="J31" s="131">
        <v>11</v>
      </c>
      <c r="K31" s="132" t="s">
        <v>322</v>
      </c>
      <c r="L31" s="133">
        <v>3603003</v>
      </c>
      <c r="M31" s="131" t="s">
        <v>44</v>
      </c>
      <c r="N31" s="132" t="s">
        <v>370</v>
      </c>
      <c r="O31" s="132" t="s">
        <v>297</v>
      </c>
      <c r="P31" s="161">
        <v>85687551</v>
      </c>
      <c r="Q31" s="161"/>
      <c r="R31" s="132"/>
      <c r="S31" s="169" t="s">
        <v>518</v>
      </c>
      <c r="T31" s="114" t="s">
        <v>519</v>
      </c>
      <c r="U31" s="136"/>
    </row>
    <row r="32" spans="1:25" s="115" customFormat="1" ht="51" hidden="1" customHeight="1" x14ac:dyDescent="0.25">
      <c r="A32" s="168" t="s">
        <v>4</v>
      </c>
      <c r="B32" s="132" t="s">
        <v>388</v>
      </c>
      <c r="C32" s="131" t="s">
        <v>271</v>
      </c>
      <c r="D32" s="131" t="s">
        <v>347</v>
      </c>
      <c r="E32" s="132" t="s">
        <v>348</v>
      </c>
      <c r="F32" s="133">
        <v>303025</v>
      </c>
      <c r="G32" s="133">
        <v>25</v>
      </c>
      <c r="H32" s="132" t="s">
        <v>296</v>
      </c>
      <c r="I32" s="131" t="s">
        <v>369</v>
      </c>
      <c r="J32" s="131">
        <v>11</v>
      </c>
      <c r="K32" s="132" t="s">
        <v>322</v>
      </c>
      <c r="L32" s="133">
        <v>3603003</v>
      </c>
      <c r="M32" s="131" t="s">
        <v>44</v>
      </c>
      <c r="N32" s="132" t="s">
        <v>370</v>
      </c>
      <c r="O32" s="132" t="s">
        <v>297</v>
      </c>
      <c r="P32" s="161">
        <v>64948195.899999999</v>
      </c>
      <c r="Q32" s="161"/>
      <c r="R32" s="132"/>
      <c r="S32" s="169" t="s">
        <v>518</v>
      </c>
      <c r="T32" s="114" t="s">
        <v>519</v>
      </c>
      <c r="U32" s="136"/>
    </row>
    <row r="33" spans="1:21" s="115" customFormat="1" ht="51" hidden="1" customHeight="1" x14ac:dyDescent="0.25">
      <c r="A33" s="168" t="s">
        <v>4</v>
      </c>
      <c r="B33" s="132" t="s">
        <v>388</v>
      </c>
      <c r="C33" s="131" t="s">
        <v>271</v>
      </c>
      <c r="D33" s="131" t="s">
        <v>347</v>
      </c>
      <c r="E33" s="132" t="s">
        <v>348</v>
      </c>
      <c r="F33" s="133">
        <v>707000</v>
      </c>
      <c r="G33" s="135" t="s">
        <v>288</v>
      </c>
      <c r="H33" s="132" t="s">
        <v>306</v>
      </c>
      <c r="I33" s="131" t="s">
        <v>369</v>
      </c>
      <c r="J33" s="131">
        <v>11</v>
      </c>
      <c r="K33" s="132" t="s">
        <v>322</v>
      </c>
      <c r="L33" s="133">
        <v>3603003</v>
      </c>
      <c r="M33" s="131" t="s">
        <v>44</v>
      </c>
      <c r="N33" s="132" t="s">
        <v>370</v>
      </c>
      <c r="O33" s="132" t="s">
        <v>297</v>
      </c>
      <c r="P33" s="161" t="s">
        <v>272</v>
      </c>
      <c r="Q33" s="161">
        <v>85687551</v>
      </c>
      <c r="R33" s="132"/>
      <c r="S33" s="169" t="s">
        <v>518</v>
      </c>
      <c r="T33" s="114" t="s">
        <v>519</v>
      </c>
      <c r="U33" s="136"/>
    </row>
    <row r="34" spans="1:21" s="115" customFormat="1" ht="51" hidden="1" customHeight="1" x14ac:dyDescent="0.25">
      <c r="A34" s="168" t="s">
        <v>4</v>
      </c>
      <c r="B34" s="132" t="s">
        <v>388</v>
      </c>
      <c r="C34" s="131" t="s">
        <v>271</v>
      </c>
      <c r="D34" s="131" t="s">
        <v>347</v>
      </c>
      <c r="E34" s="132" t="s">
        <v>348</v>
      </c>
      <c r="F34" s="133">
        <v>707025</v>
      </c>
      <c r="G34" s="133">
        <v>25</v>
      </c>
      <c r="H34" s="132" t="s">
        <v>306</v>
      </c>
      <c r="I34" s="131" t="s">
        <v>369</v>
      </c>
      <c r="J34" s="131">
        <v>11</v>
      </c>
      <c r="K34" s="132" t="s">
        <v>322</v>
      </c>
      <c r="L34" s="133">
        <v>3603003</v>
      </c>
      <c r="M34" s="131" t="s">
        <v>44</v>
      </c>
      <c r="N34" s="132" t="s">
        <v>370</v>
      </c>
      <c r="O34" s="132" t="s">
        <v>297</v>
      </c>
      <c r="P34" s="161" t="s">
        <v>272</v>
      </c>
      <c r="Q34" s="161">
        <v>64948195.899999999</v>
      </c>
      <c r="R34" s="132"/>
      <c r="S34" s="169" t="s">
        <v>518</v>
      </c>
      <c r="T34" s="114" t="s">
        <v>519</v>
      </c>
      <c r="U34" s="136"/>
    </row>
    <row r="35" spans="1:21" s="115" customFormat="1" ht="51" hidden="1" customHeight="1" x14ac:dyDescent="0.25">
      <c r="A35" s="168" t="s">
        <v>4</v>
      </c>
      <c r="B35" s="132" t="s">
        <v>388</v>
      </c>
      <c r="C35" s="131" t="s">
        <v>271</v>
      </c>
      <c r="D35" s="131" t="s">
        <v>347</v>
      </c>
      <c r="E35" s="132" t="s">
        <v>348</v>
      </c>
      <c r="F35" s="133">
        <v>707000</v>
      </c>
      <c r="G35" s="135" t="s">
        <v>288</v>
      </c>
      <c r="H35" s="132" t="s">
        <v>306</v>
      </c>
      <c r="I35" s="131" t="s">
        <v>369</v>
      </c>
      <c r="J35" s="131">
        <v>11</v>
      </c>
      <c r="K35" s="132" t="s">
        <v>322</v>
      </c>
      <c r="L35" s="133">
        <v>3603003</v>
      </c>
      <c r="M35" s="131" t="s">
        <v>44</v>
      </c>
      <c r="N35" s="132" t="s">
        <v>370</v>
      </c>
      <c r="O35" s="132" t="s">
        <v>281</v>
      </c>
      <c r="P35" s="161" t="s">
        <v>272</v>
      </c>
      <c r="Q35" s="161">
        <v>6880000</v>
      </c>
      <c r="R35" s="132"/>
      <c r="S35" s="169" t="s">
        <v>518</v>
      </c>
      <c r="T35" s="114" t="s">
        <v>519</v>
      </c>
      <c r="U35" s="136"/>
    </row>
    <row r="36" spans="1:21" s="115" customFormat="1" ht="51" hidden="1" customHeight="1" x14ac:dyDescent="0.25">
      <c r="A36" s="168" t="s">
        <v>4</v>
      </c>
      <c r="B36" s="132" t="s">
        <v>388</v>
      </c>
      <c r="C36" s="131" t="s">
        <v>271</v>
      </c>
      <c r="D36" s="131" t="s">
        <v>347</v>
      </c>
      <c r="E36" s="132" t="s">
        <v>348</v>
      </c>
      <c r="F36" s="133">
        <v>707028</v>
      </c>
      <c r="G36" s="133">
        <v>28</v>
      </c>
      <c r="H36" s="132" t="s">
        <v>306</v>
      </c>
      <c r="I36" s="131" t="s">
        <v>418</v>
      </c>
      <c r="J36" s="131">
        <v>10</v>
      </c>
      <c r="K36" s="132" t="s">
        <v>419</v>
      </c>
      <c r="L36" s="133">
        <v>3603005</v>
      </c>
      <c r="M36" s="131" t="s">
        <v>44</v>
      </c>
      <c r="N36" s="132" t="s">
        <v>420</v>
      </c>
      <c r="O36" s="132" t="s">
        <v>281</v>
      </c>
      <c r="P36" s="161" t="s">
        <v>272</v>
      </c>
      <c r="Q36" s="161">
        <v>1269000</v>
      </c>
      <c r="R36" s="132"/>
      <c r="S36" s="169" t="s">
        <v>518</v>
      </c>
      <c r="T36" s="114" t="s">
        <v>519</v>
      </c>
      <c r="U36" s="136"/>
    </row>
    <row r="37" spans="1:21" s="115" customFormat="1" ht="51" hidden="1" customHeight="1" x14ac:dyDescent="0.25">
      <c r="A37" s="168" t="s">
        <v>4</v>
      </c>
      <c r="B37" s="132" t="s">
        <v>388</v>
      </c>
      <c r="C37" s="131" t="s">
        <v>271</v>
      </c>
      <c r="D37" s="131" t="s">
        <v>347</v>
      </c>
      <c r="E37" s="132" t="s">
        <v>348</v>
      </c>
      <c r="F37" s="133">
        <v>707028</v>
      </c>
      <c r="G37" s="133">
        <v>28</v>
      </c>
      <c r="H37" s="132" t="s">
        <v>306</v>
      </c>
      <c r="I37" s="131" t="s">
        <v>418</v>
      </c>
      <c r="J37" s="131">
        <v>11</v>
      </c>
      <c r="K37" s="132" t="s">
        <v>419</v>
      </c>
      <c r="L37" s="133">
        <v>3603005</v>
      </c>
      <c r="M37" s="131" t="s">
        <v>44</v>
      </c>
      <c r="N37" s="132" t="s">
        <v>420</v>
      </c>
      <c r="O37" s="132" t="s">
        <v>286</v>
      </c>
      <c r="P37" s="161" t="s">
        <v>272</v>
      </c>
      <c r="Q37" s="161">
        <v>577570</v>
      </c>
      <c r="R37" s="132"/>
      <c r="S37" s="169" t="s">
        <v>518</v>
      </c>
      <c r="T37" s="114" t="s">
        <v>519</v>
      </c>
      <c r="U37" s="136"/>
    </row>
    <row r="38" spans="1:21" s="115" customFormat="1" ht="51" hidden="1" customHeight="1" x14ac:dyDescent="0.25">
      <c r="A38" s="168" t="s">
        <v>4</v>
      </c>
      <c r="B38" s="132" t="s">
        <v>388</v>
      </c>
      <c r="C38" s="131" t="s">
        <v>271</v>
      </c>
      <c r="D38" s="131" t="s">
        <v>298</v>
      </c>
      <c r="E38" s="132" t="s">
        <v>299</v>
      </c>
      <c r="F38" s="133">
        <v>303065</v>
      </c>
      <c r="G38" s="133">
        <v>65</v>
      </c>
      <c r="H38" s="132" t="s">
        <v>296</v>
      </c>
      <c r="I38" s="131" t="s">
        <v>397</v>
      </c>
      <c r="J38" s="131">
        <v>27</v>
      </c>
      <c r="K38" s="132" t="s">
        <v>398</v>
      </c>
      <c r="L38" s="133">
        <v>3605001</v>
      </c>
      <c r="M38" s="131" t="s">
        <v>44</v>
      </c>
      <c r="N38" s="132" t="s">
        <v>399</v>
      </c>
      <c r="O38" s="132" t="s">
        <v>297</v>
      </c>
      <c r="P38" s="161" t="s">
        <v>272</v>
      </c>
      <c r="Q38" s="161">
        <v>1883333</v>
      </c>
      <c r="R38" s="132"/>
      <c r="S38" s="169" t="s">
        <v>518</v>
      </c>
      <c r="T38" s="114" t="s">
        <v>519</v>
      </c>
      <c r="U38" s="136"/>
    </row>
    <row r="39" spans="1:21" s="115" customFormat="1" ht="51" hidden="1" customHeight="1" x14ac:dyDescent="0.25">
      <c r="A39" s="168" t="s">
        <v>4</v>
      </c>
      <c r="B39" s="132" t="s">
        <v>388</v>
      </c>
      <c r="C39" s="131" t="s">
        <v>271</v>
      </c>
      <c r="D39" s="131" t="s">
        <v>298</v>
      </c>
      <c r="E39" s="132" t="s">
        <v>299</v>
      </c>
      <c r="F39" s="133">
        <v>303066</v>
      </c>
      <c r="G39" s="133">
        <v>66</v>
      </c>
      <c r="H39" s="132" t="s">
        <v>296</v>
      </c>
      <c r="I39" s="131" t="s">
        <v>397</v>
      </c>
      <c r="J39" s="131">
        <v>27</v>
      </c>
      <c r="K39" s="132" t="s">
        <v>398</v>
      </c>
      <c r="L39" s="133">
        <v>3605001</v>
      </c>
      <c r="M39" s="131" t="s">
        <v>44</v>
      </c>
      <c r="N39" s="132" t="s">
        <v>399</v>
      </c>
      <c r="O39" s="132" t="s">
        <v>297</v>
      </c>
      <c r="P39" s="161" t="s">
        <v>272</v>
      </c>
      <c r="Q39" s="161">
        <v>8073001</v>
      </c>
      <c r="R39" s="132"/>
      <c r="S39" s="169" t="s">
        <v>518</v>
      </c>
      <c r="T39" s="114" t="s">
        <v>519</v>
      </c>
      <c r="U39" s="136"/>
    </row>
    <row r="40" spans="1:21" s="115" customFormat="1" ht="51" hidden="1" customHeight="1" x14ac:dyDescent="0.25">
      <c r="A40" s="168" t="s">
        <v>4</v>
      </c>
      <c r="B40" s="132" t="s">
        <v>388</v>
      </c>
      <c r="C40" s="131" t="s">
        <v>271</v>
      </c>
      <c r="D40" s="131" t="s">
        <v>298</v>
      </c>
      <c r="E40" s="132" t="s">
        <v>299</v>
      </c>
      <c r="F40" s="133">
        <v>303070</v>
      </c>
      <c r="G40" s="133">
        <v>70</v>
      </c>
      <c r="H40" s="132" t="s">
        <v>296</v>
      </c>
      <c r="I40" s="131" t="s">
        <v>300</v>
      </c>
      <c r="J40" s="131">
        <v>27</v>
      </c>
      <c r="K40" s="132" t="s">
        <v>301</v>
      </c>
      <c r="L40" s="133">
        <v>3605007</v>
      </c>
      <c r="M40" s="131" t="s">
        <v>44</v>
      </c>
      <c r="N40" s="132" t="s">
        <v>302</v>
      </c>
      <c r="O40" s="132" t="s">
        <v>297</v>
      </c>
      <c r="P40" s="161">
        <v>486228000</v>
      </c>
      <c r="Q40" s="161"/>
      <c r="R40" s="132"/>
      <c r="S40" s="169" t="s">
        <v>518</v>
      </c>
      <c r="T40" s="114" t="s">
        <v>519</v>
      </c>
      <c r="U40" s="136"/>
    </row>
    <row r="41" spans="1:21" s="115" customFormat="1" ht="51" hidden="1" customHeight="1" x14ac:dyDescent="0.25">
      <c r="A41" s="168" t="s">
        <v>4</v>
      </c>
      <c r="B41" s="132" t="s">
        <v>388</v>
      </c>
      <c r="C41" s="131" t="s">
        <v>271</v>
      </c>
      <c r="D41" s="131" t="s">
        <v>298</v>
      </c>
      <c r="E41" s="132" t="s">
        <v>299</v>
      </c>
      <c r="F41" s="133">
        <v>303082</v>
      </c>
      <c r="G41" s="133">
        <v>82</v>
      </c>
      <c r="H41" s="132" t="s">
        <v>296</v>
      </c>
      <c r="I41" s="131" t="s">
        <v>300</v>
      </c>
      <c r="J41" s="131">
        <v>27</v>
      </c>
      <c r="K41" s="132" t="s">
        <v>301</v>
      </c>
      <c r="L41" s="133">
        <v>3605007</v>
      </c>
      <c r="M41" s="131" t="s">
        <v>44</v>
      </c>
      <c r="N41" s="132" t="s">
        <v>302</v>
      </c>
      <c r="O41" s="132" t="s">
        <v>297</v>
      </c>
      <c r="P41" s="161" t="s">
        <v>272</v>
      </c>
      <c r="Q41" s="161">
        <v>2392501</v>
      </c>
      <c r="R41" s="132"/>
      <c r="S41" s="169" t="s">
        <v>518</v>
      </c>
      <c r="T41" s="114" t="s">
        <v>519</v>
      </c>
      <c r="U41" s="136"/>
    </row>
    <row r="42" spans="1:21" s="115" customFormat="1" ht="63" hidden="1" customHeight="1" x14ac:dyDescent="0.25">
      <c r="A42" s="168" t="s">
        <v>320</v>
      </c>
      <c r="B42" s="132" t="s">
        <v>25</v>
      </c>
      <c r="C42" s="131" t="s">
        <v>471</v>
      </c>
      <c r="D42" s="131" t="s">
        <v>273</v>
      </c>
      <c r="E42" s="132" t="s">
        <v>274</v>
      </c>
      <c r="F42" s="133">
        <v>954310</v>
      </c>
      <c r="G42" s="133">
        <v>10</v>
      </c>
      <c r="H42" s="132" t="s">
        <v>472</v>
      </c>
      <c r="I42" s="131" t="s">
        <v>275</v>
      </c>
      <c r="J42" s="131">
        <v>10</v>
      </c>
      <c r="K42" s="132" t="s">
        <v>276</v>
      </c>
      <c r="L42" s="133">
        <v>3603025</v>
      </c>
      <c r="M42" s="131" t="s">
        <v>44</v>
      </c>
      <c r="N42" s="132" t="s">
        <v>277</v>
      </c>
      <c r="O42" s="132" t="s">
        <v>232</v>
      </c>
      <c r="P42" s="161">
        <v>10000000</v>
      </c>
      <c r="Q42" s="161"/>
      <c r="R42" s="132" t="s">
        <v>473</v>
      </c>
      <c r="S42" s="169" t="s">
        <v>518</v>
      </c>
      <c r="T42" s="114" t="s">
        <v>519</v>
      </c>
      <c r="U42" s="136"/>
    </row>
    <row r="43" spans="1:21" s="115" customFormat="1" ht="51" hidden="1" customHeight="1" x14ac:dyDescent="0.25">
      <c r="A43" s="168" t="s">
        <v>320</v>
      </c>
      <c r="B43" s="132" t="s">
        <v>25</v>
      </c>
      <c r="C43" s="131" t="s">
        <v>471</v>
      </c>
      <c r="D43" s="131" t="s">
        <v>273</v>
      </c>
      <c r="E43" s="132" t="s">
        <v>274</v>
      </c>
      <c r="F43" s="133">
        <v>954310</v>
      </c>
      <c r="G43" s="133">
        <v>10</v>
      </c>
      <c r="H43" s="132" t="s">
        <v>472</v>
      </c>
      <c r="I43" s="131" t="s">
        <v>275</v>
      </c>
      <c r="J43" s="131">
        <v>10</v>
      </c>
      <c r="K43" s="132" t="s">
        <v>276</v>
      </c>
      <c r="L43" s="133">
        <v>3603025</v>
      </c>
      <c r="M43" s="131" t="s">
        <v>44</v>
      </c>
      <c r="N43" s="132" t="s">
        <v>277</v>
      </c>
      <c r="O43" s="132" t="s">
        <v>317</v>
      </c>
      <c r="P43" s="161" t="s">
        <v>272</v>
      </c>
      <c r="Q43" s="161">
        <v>10000000</v>
      </c>
      <c r="R43" s="132" t="s">
        <v>474</v>
      </c>
      <c r="S43" s="169" t="s">
        <v>518</v>
      </c>
      <c r="T43" s="114" t="s">
        <v>519</v>
      </c>
      <c r="U43" s="136"/>
    </row>
    <row r="44" spans="1:21" s="115" customFormat="1" ht="51" hidden="1" customHeight="1" x14ac:dyDescent="0.25">
      <c r="A44" s="168" t="s">
        <v>320</v>
      </c>
      <c r="B44" s="132" t="s">
        <v>25</v>
      </c>
      <c r="C44" s="131" t="s">
        <v>471</v>
      </c>
      <c r="D44" s="131" t="s">
        <v>273</v>
      </c>
      <c r="E44" s="132" t="s">
        <v>274</v>
      </c>
      <c r="F44" s="133">
        <v>954345</v>
      </c>
      <c r="G44" s="133">
        <v>45</v>
      </c>
      <c r="H44" s="132" t="s">
        <v>472</v>
      </c>
      <c r="I44" s="131" t="s">
        <v>275</v>
      </c>
      <c r="J44" s="131">
        <v>10</v>
      </c>
      <c r="K44" s="132" t="s">
        <v>276</v>
      </c>
      <c r="L44" s="133">
        <v>3603025</v>
      </c>
      <c r="M44" s="131" t="s">
        <v>44</v>
      </c>
      <c r="N44" s="132" t="s">
        <v>277</v>
      </c>
      <c r="O44" s="132" t="s">
        <v>286</v>
      </c>
      <c r="P44" s="161">
        <v>66063056</v>
      </c>
      <c r="Q44" s="161"/>
      <c r="R44" s="132" t="s">
        <v>475</v>
      </c>
      <c r="S44" s="169" t="s">
        <v>518</v>
      </c>
      <c r="T44" s="114" t="s">
        <v>519</v>
      </c>
      <c r="U44" s="136"/>
    </row>
    <row r="45" spans="1:21" s="115" customFormat="1" ht="51" hidden="1" customHeight="1" x14ac:dyDescent="0.25">
      <c r="A45" s="168" t="s">
        <v>320</v>
      </c>
      <c r="B45" s="132" t="s">
        <v>25</v>
      </c>
      <c r="C45" s="131" t="s">
        <v>471</v>
      </c>
      <c r="D45" s="131" t="s">
        <v>298</v>
      </c>
      <c r="E45" s="132" t="s">
        <v>299</v>
      </c>
      <c r="F45" s="133">
        <v>954365</v>
      </c>
      <c r="G45" s="133">
        <v>65</v>
      </c>
      <c r="H45" s="132" t="s">
        <v>472</v>
      </c>
      <c r="I45" s="131" t="s">
        <v>397</v>
      </c>
      <c r="J45" s="131">
        <v>27</v>
      </c>
      <c r="K45" s="132" t="s">
        <v>398</v>
      </c>
      <c r="L45" s="133">
        <v>3605001</v>
      </c>
      <c r="M45" s="131" t="s">
        <v>44</v>
      </c>
      <c r="N45" s="132" t="s">
        <v>399</v>
      </c>
      <c r="O45" s="132" t="s">
        <v>281</v>
      </c>
      <c r="P45" s="161">
        <v>1883333</v>
      </c>
      <c r="Q45" s="161"/>
      <c r="R45" s="132" t="s">
        <v>476</v>
      </c>
      <c r="S45" s="169" t="s">
        <v>518</v>
      </c>
      <c r="T45" s="114" t="s">
        <v>519</v>
      </c>
      <c r="U45" s="136"/>
    </row>
    <row r="46" spans="1:21" s="115" customFormat="1" ht="51" hidden="1" customHeight="1" x14ac:dyDescent="0.25">
      <c r="A46" s="168" t="s">
        <v>320</v>
      </c>
      <c r="B46" s="132" t="s">
        <v>25</v>
      </c>
      <c r="C46" s="131" t="s">
        <v>444</v>
      </c>
      <c r="D46" s="131" t="s">
        <v>273</v>
      </c>
      <c r="E46" s="132" t="s">
        <v>274</v>
      </c>
      <c r="F46" s="133">
        <v>912610</v>
      </c>
      <c r="G46" s="133">
        <v>10</v>
      </c>
      <c r="H46" s="132" t="s">
        <v>445</v>
      </c>
      <c r="I46" s="131" t="s">
        <v>275</v>
      </c>
      <c r="J46" s="131">
        <v>10</v>
      </c>
      <c r="K46" s="132" t="s">
        <v>276</v>
      </c>
      <c r="L46" s="133">
        <v>3603025</v>
      </c>
      <c r="M46" s="131" t="s">
        <v>44</v>
      </c>
      <c r="N46" s="132" t="s">
        <v>277</v>
      </c>
      <c r="O46" s="132" t="s">
        <v>297</v>
      </c>
      <c r="P46" s="161">
        <v>508800</v>
      </c>
      <c r="Q46" s="161"/>
      <c r="R46" s="132" t="s">
        <v>477</v>
      </c>
      <c r="S46" s="169" t="s">
        <v>518</v>
      </c>
      <c r="T46" s="114" t="s">
        <v>519</v>
      </c>
      <c r="U46" s="136"/>
    </row>
    <row r="47" spans="1:21" s="115" customFormat="1" ht="51" hidden="1" customHeight="1" x14ac:dyDescent="0.25">
      <c r="A47" s="168" t="s">
        <v>320</v>
      </c>
      <c r="B47" s="132" t="s">
        <v>25</v>
      </c>
      <c r="C47" s="131" t="s">
        <v>444</v>
      </c>
      <c r="D47" s="131" t="s">
        <v>273</v>
      </c>
      <c r="E47" s="132" t="s">
        <v>274</v>
      </c>
      <c r="F47" s="133">
        <v>912610</v>
      </c>
      <c r="G47" s="133">
        <v>10</v>
      </c>
      <c r="H47" s="132" t="s">
        <v>445</v>
      </c>
      <c r="I47" s="131" t="s">
        <v>423</v>
      </c>
      <c r="J47" s="131">
        <v>10</v>
      </c>
      <c r="K47" s="132" t="s">
        <v>276</v>
      </c>
      <c r="L47" s="133">
        <v>3603025</v>
      </c>
      <c r="M47" s="131" t="s">
        <v>45</v>
      </c>
      <c r="N47" s="132" t="s">
        <v>424</v>
      </c>
      <c r="O47" s="132" t="s">
        <v>391</v>
      </c>
      <c r="P47" s="161" t="s">
        <v>272</v>
      </c>
      <c r="Q47" s="161">
        <v>508800</v>
      </c>
      <c r="R47" s="132" t="s">
        <v>477</v>
      </c>
      <c r="S47" s="169" t="s">
        <v>518</v>
      </c>
      <c r="T47" s="114" t="s">
        <v>519</v>
      </c>
      <c r="U47" s="136"/>
    </row>
    <row r="48" spans="1:21" s="115" customFormat="1" ht="51" hidden="1" customHeight="1" x14ac:dyDescent="0.25">
      <c r="A48" s="168" t="s">
        <v>331</v>
      </c>
      <c r="B48" s="132" t="s">
        <v>19</v>
      </c>
      <c r="C48" s="131" t="s">
        <v>422</v>
      </c>
      <c r="D48" s="131" t="s">
        <v>273</v>
      </c>
      <c r="E48" s="132" t="s">
        <v>274</v>
      </c>
      <c r="F48" s="133">
        <v>101000</v>
      </c>
      <c r="G48" s="135" t="s">
        <v>288</v>
      </c>
      <c r="H48" s="132" t="s">
        <v>278</v>
      </c>
      <c r="I48" s="131" t="s">
        <v>275</v>
      </c>
      <c r="J48" s="131">
        <v>10</v>
      </c>
      <c r="K48" s="132" t="s">
        <v>276</v>
      </c>
      <c r="L48" s="133">
        <v>3603025</v>
      </c>
      <c r="M48" s="131" t="s">
        <v>44</v>
      </c>
      <c r="N48" s="132" t="s">
        <v>277</v>
      </c>
      <c r="O48" s="132" t="s">
        <v>245</v>
      </c>
      <c r="P48" s="161" t="s">
        <v>272</v>
      </c>
      <c r="Q48" s="161">
        <v>5236250</v>
      </c>
      <c r="R48" s="132" t="s">
        <v>478</v>
      </c>
      <c r="S48" s="169" t="s">
        <v>518</v>
      </c>
      <c r="T48" s="114" t="s">
        <v>519</v>
      </c>
      <c r="U48" s="136"/>
    </row>
    <row r="49" spans="1:26" s="115" customFormat="1" ht="51" hidden="1" customHeight="1" x14ac:dyDescent="0.25">
      <c r="A49" s="168" t="s">
        <v>303</v>
      </c>
      <c r="B49" s="132" t="s">
        <v>61</v>
      </c>
      <c r="C49" s="131" t="s">
        <v>406</v>
      </c>
      <c r="D49" s="131" t="s">
        <v>273</v>
      </c>
      <c r="E49" s="132" t="s">
        <v>274</v>
      </c>
      <c r="F49" s="133">
        <v>101000</v>
      </c>
      <c r="G49" s="135" t="s">
        <v>288</v>
      </c>
      <c r="H49" s="132" t="s">
        <v>278</v>
      </c>
      <c r="I49" s="131" t="s">
        <v>275</v>
      </c>
      <c r="J49" s="131">
        <v>10</v>
      </c>
      <c r="K49" s="132" t="s">
        <v>276</v>
      </c>
      <c r="L49" s="133">
        <v>3603025</v>
      </c>
      <c r="M49" s="131" t="s">
        <v>44</v>
      </c>
      <c r="N49" s="132" t="s">
        <v>277</v>
      </c>
      <c r="O49" s="132" t="s">
        <v>245</v>
      </c>
      <c r="P49" s="161" t="s">
        <v>272</v>
      </c>
      <c r="Q49" s="161">
        <v>26658320</v>
      </c>
      <c r="R49" s="132" t="s">
        <v>479</v>
      </c>
      <c r="S49" s="169" t="s">
        <v>518</v>
      </c>
      <c r="T49" s="114" t="s">
        <v>519</v>
      </c>
      <c r="U49" s="136"/>
    </row>
    <row r="50" spans="1:26" s="115" customFormat="1" ht="51" hidden="1" customHeight="1" x14ac:dyDescent="0.25">
      <c r="A50" s="168" t="s">
        <v>334</v>
      </c>
      <c r="B50" s="132" t="s">
        <v>34</v>
      </c>
      <c r="C50" s="131" t="s">
        <v>335</v>
      </c>
      <c r="D50" s="131" t="s">
        <v>273</v>
      </c>
      <c r="E50" s="132" t="s">
        <v>274</v>
      </c>
      <c r="F50" s="133">
        <v>951845</v>
      </c>
      <c r="G50" s="133">
        <v>45</v>
      </c>
      <c r="H50" s="132" t="s">
        <v>336</v>
      </c>
      <c r="I50" s="131" t="s">
        <v>275</v>
      </c>
      <c r="J50" s="131">
        <v>10</v>
      </c>
      <c r="K50" s="132" t="s">
        <v>276</v>
      </c>
      <c r="L50" s="133">
        <v>3603025</v>
      </c>
      <c r="M50" s="131" t="s">
        <v>44</v>
      </c>
      <c r="N50" s="132" t="s">
        <v>277</v>
      </c>
      <c r="O50" s="132" t="s">
        <v>287</v>
      </c>
      <c r="P50" s="161">
        <v>19979954</v>
      </c>
      <c r="Q50" s="161"/>
      <c r="R50" s="132" t="s">
        <v>480</v>
      </c>
      <c r="S50" s="169" t="s">
        <v>518</v>
      </c>
      <c r="T50" s="114" t="s">
        <v>519</v>
      </c>
      <c r="U50" s="136"/>
    </row>
    <row r="51" spans="1:26" s="115" customFormat="1" ht="51" hidden="1" customHeight="1" x14ac:dyDescent="0.25">
      <c r="A51" s="168" t="s">
        <v>334</v>
      </c>
      <c r="B51" s="132" t="s">
        <v>34</v>
      </c>
      <c r="C51" s="131" t="s">
        <v>335</v>
      </c>
      <c r="D51" s="131" t="s">
        <v>273</v>
      </c>
      <c r="E51" s="132" t="s">
        <v>274</v>
      </c>
      <c r="F51" s="133">
        <v>951845</v>
      </c>
      <c r="G51" s="133">
        <v>45</v>
      </c>
      <c r="H51" s="132" t="s">
        <v>336</v>
      </c>
      <c r="I51" s="131" t="s">
        <v>275</v>
      </c>
      <c r="J51" s="131">
        <v>10</v>
      </c>
      <c r="K51" s="132" t="s">
        <v>276</v>
      </c>
      <c r="L51" s="133">
        <v>3603025</v>
      </c>
      <c r="M51" s="131" t="s">
        <v>44</v>
      </c>
      <c r="N51" s="132" t="s">
        <v>277</v>
      </c>
      <c r="O51" s="132" t="s">
        <v>286</v>
      </c>
      <c r="P51" s="161" t="s">
        <v>272</v>
      </c>
      <c r="Q51" s="161">
        <v>19979954</v>
      </c>
      <c r="R51" s="132" t="s">
        <v>481</v>
      </c>
      <c r="S51" s="169" t="s">
        <v>518</v>
      </c>
      <c r="T51" s="114" t="s">
        <v>519</v>
      </c>
      <c r="U51" s="136"/>
    </row>
    <row r="52" spans="1:26" s="115" customFormat="1" ht="51" hidden="1" customHeight="1" x14ac:dyDescent="0.25">
      <c r="A52" s="168" t="s">
        <v>12</v>
      </c>
      <c r="B52" s="132" t="s">
        <v>13</v>
      </c>
      <c r="C52" s="131" t="s">
        <v>439</v>
      </c>
      <c r="D52" s="131" t="s">
        <v>273</v>
      </c>
      <c r="E52" s="132" t="s">
        <v>274</v>
      </c>
      <c r="F52" s="133">
        <v>930745</v>
      </c>
      <c r="G52" s="133">
        <v>45</v>
      </c>
      <c r="H52" s="132" t="s">
        <v>440</v>
      </c>
      <c r="I52" s="131" t="s">
        <v>275</v>
      </c>
      <c r="J52" s="131">
        <v>10</v>
      </c>
      <c r="K52" s="132" t="s">
        <v>276</v>
      </c>
      <c r="L52" s="133">
        <v>3603025</v>
      </c>
      <c r="M52" s="131" t="s">
        <v>44</v>
      </c>
      <c r="N52" s="132" t="s">
        <v>277</v>
      </c>
      <c r="O52" s="132" t="s">
        <v>287</v>
      </c>
      <c r="P52" s="161">
        <v>47442180</v>
      </c>
      <c r="Q52" s="161"/>
      <c r="R52" s="132" t="s">
        <v>482</v>
      </c>
      <c r="S52" s="169" t="s">
        <v>518</v>
      </c>
      <c r="T52" s="114" t="s">
        <v>519</v>
      </c>
      <c r="U52" s="136"/>
    </row>
    <row r="53" spans="1:26" s="115" customFormat="1" ht="51" hidden="1" customHeight="1" x14ac:dyDescent="0.25">
      <c r="A53" s="168" t="s">
        <v>12</v>
      </c>
      <c r="B53" s="132" t="s">
        <v>13</v>
      </c>
      <c r="C53" s="131" t="s">
        <v>439</v>
      </c>
      <c r="D53" s="131" t="s">
        <v>347</v>
      </c>
      <c r="E53" s="132" t="s">
        <v>348</v>
      </c>
      <c r="F53" s="133">
        <v>930728</v>
      </c>
      <c r="G53" s="133">
        <v>28</v>
      </c>
      <c r="H53" s="132" t="s">
        <v>440</v>
      </c>
      <c r="I53" s="131" t="s">
        <v>418</v>
      </c>
      <c r="J53" s="131">
        <v>11</v>
      </c>
      <c r="K53" s="132" t="s">
        <v>419</v>
      </c>
      <c r="L53" s="133">
        <v>3603005</v>
      </c>
      <c r="M53" s="131" t="s">
        <v>44</v>
      </c>
      <c r="N53" s="132" t="s">
        <v>420</v>
      </c>
      <c r="O53" s="132" t="s">
        <v>286</v>
      </c>
      <c r="P53" s="161">
        <v>77570</v>
      </c>
      <c r="Q53" s="161"/>
      <c r="R53" s="132" t="s">
        <v>483</v>
      </c>
      <c r="S53" s="169" t="s">
        <v>518</v>
      </c>
      <c r="T53" s="114" t="s">
        <v>519</v>
      </c>
      <c r="U53" s="136"/>
      <c r="X53" s="115" t="s">
        <v>212</v>
      </c>
      <c r="Z53" s="115" t="s">
        <v>877</v>
      </c>
    </row>
    <row r="54" spans="1:26" s="115" customFormat="1" ht="51" hidden="1" customHeight="1" x14ac:dyDescent="0.25">
      <c r="A54" s="168" t="s">
        <v>12</v>
      </c>
      <c r="B54" s="132" t="s">
        <v>13</v>
      </c>
      <c r="C54" s="131" t="s">
        <v>353</v>
      </c>
      <c r="D54" s="131" t="s">
        <v>273</v>
      </c>
      <c r="E54" s="132" t="s">
        <v>274</v>
      </c>
      <c r="F54" s="133">
        <v>922127</v>
      </c>
      <c r="G54" s="133">
        <v>27</v>
      </c>
      <c r="H54" s="132" t="s">
        <v>354</v>
      </c>
      <c r="I54" s="131" t="s">
        <v>344</v>
      </c>
      <c r="J54" s="131">
        <v>10</v>
      </c>
      <c r="K54" s="132" t="s">
        <v>345</v>
      </c>
      <c r="L54" s="133">
        <v>3603024</v>
      </c>
      <c r="M54" s="131" t="s">
        <v>44</v>
      </c>
      <c r="N54" s="132" t="s">
        <v>346</v>
      </c>
      <c r="O54" s="132" t="s">
        <v>401</v>
      </c>
      <c r="P54" s="161" t="s">
        <v>272</v>
      </c>
      <c r="Q54" s="161">
        <v>10000000</v>
      </c>
      <c r="R54" s="132" t="s">
        <v>484</v>
      </c>
      <c r="S54" s="169" t="s">
        <v>518</v>
      </c>
      <c r="T54" s="114" t="s">
        <v>519</v>
      </c>
      <c r="U54" s="136"/>
    </row>
    <row r="55" spans="1:26" s="115" customFormat="1" ht="51" hidden="1" customHeight="1" x14ac:dyDescent="0.25">
      <c r="A55" s="168" t="s">
        <v>4</v>
      </c>
      <c r="B55" s="132" t="s">
        <v>388</v>
      </c>
      <c r="C55" s="131" t="s">
        <v>271</v>
      </c>
      <c r="D55" s="131" t="s">
        <v>298</v>
      </c>
      <c r="E55" s="132" t="s">
        <v>299</v>
      </c>
      <c r="F55" s="133">
        <v>303065</v>
      </c>
      <c r="G55" s="133">
        <v>65</v>
      </c>
      <c r="H55" s="132" t="s">
        <v>296</v>
      </c>
      <c r="I55" s="131" t="s">
        <v>397</v>
      </c>
      <c r="J55" s="131">
        <v>27</v>
      </c>
      <c r="K55" s="132" t="s">
        <v>398</v>
      </c>
      <c r="L55" s="133">
        <v>3605001</v>
      </c>
      <c r="M55" s="131" t="s">
        <v>44</v>
      </c>
      <c r="N55" s="132" t="s">
        <v>399</v>
      </c>
      <c r="O55" s="132" t="s">
        <v>297</v>
      </c>
      <c r="P55" s="161">
        <v>2500000</v>
      </c>
      <c r="Q55" s="161"/>
      <c r="R55" s="132" t="s">
        <v>486</v>
      </c>
      <c r="S55" s="169" t="s">
        <v>518</v>
      </c>
      <c r="T55" s="114" t="s">
        <v>519</v>
      </c>
      <c r="U55" s="136"/>
      <c r="X55" s="115" t="s">
        <v>212</v>
      </c>
      <c r="Z55" s="115" t="s">
        <v>878</v>
      </c>
    </row>
    <row r="56" spans="1:26" s="115" customFormat="1" ht="51" hidden="1" customHeight="1" x14ac:dyDescent="0.25">
      <c r="A56" s="168" t="s">
        <v>381</v>
      </c>
      <c r="B56" s="132" t="s">
        <v>28</v>
      </c>
      <c r="C56" s="131" t="s">
        <v>382</v>
      </c>
      <c r="D56" s="131" t="s">
        <v>298</v>
      </c>
      <c r="E56" s="132" t="s">
        <v>299</v>
      </c>
      <c r="F56" s="133">
        <v>954865</v>
      </c>
      <c r="G56" s="133">
        <v>65</v>
      </c>
      <c r="H56" s="132" t="s">
        <v>383</v>
      </c>
      <c r="I56" s="131" t="s">
        <v>397</v>
      </c>
      <c r="J56" s="131">
        <v>27</v>
      </c>
      <c r="K56" s="132" t="s">
        <v>398</v>
      </c>
      <c r="L56" s="133">
        <v>3605001</v>
      </c>
      <c r="M56" s="131" t="s">
        <v>44</v>
      </c>
      <c r="N56" s="132" t="s">
        <v>399</v>
      </c>
      <c r="O56" s="132" t="s">
        <v>485</v>
      </c>
      <c r="P56" s="161" t="s">
        <v>272</v>
      </c>
      <c r="Q56" s="161">
        <v>2500000</v>
      </c>
      <c r="R56" s="132" t="s">
        <v>487</v>
      </c>
      <c r="S56" s="169" t="s">
        <v>518</v>
      </c>
      <c r="T56" s="114" t="s">
        <v>519</v>
      </c>
      <c r="U56" s="136"/>
    </row>
    <row r="57" spans="1:26" s="115" customFormat="1" ht="51" hidden="1" customHeight="1" x14ac:dyDescent="0.25">
      <c r="A57" s="168" t="s">
        <v>5</v>
      </c>
      <c r="B57" s="132" t="s">
        <v>6</v>
      </c>
      <c r="C57" s="131" t="s">
        <v>488</v>
      </c>
      <c r="D57" s="131" t="s">
        <v>273</v>
      </c>
      <c r="E57" s="132" t="s">
        <v>274</v>
      </c>
      <c r="F57" s="133">
        <v>950245</v>
      </c>
      <c r="G57" s="133">
        <v>45</v>
      </c>
      <c r="H57" s="132" t="s">
        <v>489</v>
      </c>
      <c r="I57" s="131" t="s">
        <v>275</v>
      </c>
      <c r="J57" s="131">
        <v>10</v>
      </c>
      <c r="K57" s="132" t="s">
        <v>276</v>
      </c>
      <c r="L57" s="133">
        <v>3603025</v>
      </c>
      <c r="M57" s="131" t="s">
        <v>44</v>
      </c>
      <c r="N57" s="132" t="s">
        <v>277</v>
      </c>
      <c r="O57" s="132" t="s">
        <v>286</v>
      </c>
      <c r="P57" s="161" t="s">
        <v>272</v>
      </c>
      <c r="Q57" s="161">
        <v>36423200</v>
      </c>
      <c r="R57" s="132" t="s">
        <v>490</v>
      </c>
      <c r="S57" s="169" t="s">
        <v>518</v>
      </c>
      <c r="T57" s="114" t="s">
        <v>519</v>
      </c>
      <c r="U57" s="136"/>
    </row>
    <row r="58" spans="1:26" s="115" customFormat="1" ht="51" hidden="1" customHeight="1" x14ac:dyDescent="0.25">
      <c r="A58" s="168" t="s">
        <v>5</v>
      </c>
      <c r="B58" s="132" t="s">
        <v>6</v>
      </c>
      <c r="C58" s="131" t="s">
        <v>405</v>
      </c>
      <c r="D58" s="131" t="s">
        <v>273</v>
      </c>
      <c r="E58" s="132" t="s">
        <v>274</v>
      </c>
      <c r="F58" s="133">
        <v>101000</v>
      </c>
      <c r="G58" s="135" t="s">
        <v>288</v>
      </c>
      <c r="H58" s="132" t="s">
        <v>278</v>
      </c>
      <c r="I58" s="131" t="s">
        <v>275</v>
      </c>
      <c r="J58" s="131">
        <v>10</v>
      </c>
      <c r="K58" s="132" t="s">
        <v>276</v>
      </c>
      <c r="L58" s="133">
        <v>3603025</v>
      </c>
      <c r="M58" s="131" t="s">
        <v>44</v>
      </c>
      <c r="N58" s="132" t="s">
        <v>277</v>
      </c>
      <c r="O58" s="132" t="s">
        <v>230</v>
      </c>
      <c r="P58" s="161" t="s">
        <v>272</v>
      </c>
      <c r="Q58" s="161">
        <v>8000000</v>
      </c>
      <c r="R58" s="132" t="s">
        <v>491</v>
      </c>
      <c r="S58" s="169" t="s">
        <v>518</v>
      </c>
      <c r="T58" s="114" t="s">
        <v>519</v>
      </c>
      <c r="U58" s="136"/>
    </row>
    <row r="59" spans="1:26" s="115" customFormat="1" ht="51" hidden="1" customHeight="1" x14ac:dyDescent="0.25">
      <c r="A59" s="168" t="s">
        <v>5</v>
      </c>
      <c r="B59" s="132" t="s">
        <v>6</v>
      </c>
      <c r="C59" s="131" t="s">
        <v>386</v>
      </c>
      <c r="D59" s="131" t="s">
        <v>273</v>
      </c>
      <c r="E59" s="132" t="s">
        <v>274</v>
      </c>
      <c r="F59" s="133">
        <v>920410</v>
      </c>
      <c r="G59" s="133">
        <v>10</v>
      </c>
      <c r="H59" s="132" t="s">
        <v>387</v>
      </c>
      <c r="I59" s="131" t="s">
        <v>423</v>
      </c>
      <c r="J59" s="131">
        <v>10</v>
      </c>
      <c r="K59" s="132" t="s">
        <v>276</v>
      </c>
      <c r="L59" s="133">
        <v>3603025</v>
      </c>
      <c r="M59" s="131" t="s">
        <v>45</v>
      </c>
      <c r="N59" s="132" t="s">
        <v>424</v>
      </c>
      <c r="O59" s="132" t="s">
        <v>391</v>
      </c>
      <c r="P59" s="161" t="s">
        <v>272</v>
      </c>
      <c r="Q59" s="161">
        <v>513773</v>
      </c>
      <c r="R59" s="132" t="s">
        <v>492</v>
      </c>
      <c r="S59" s="169" t="s">
        <v>518</v>
      </c>
      <c r="T59" s="114" t="s">
        <v>519</v>
      </c>
      <c r="U59" s="136"/>
    </row>
    <row r="60" spans="1:26" s="115" customFormat="1" ht="51" hidden="1" customHeight="1" x14ac:dyDescent="0.25">
      <c r="A60" s="168" t="s">
        <v>5</v>
      </c>
      <c r="B60" s="132" t="s">
        <v>6</v>
      </c>
      <c r="C60" s="131" t="s">
        <v>493</v>
      </c>
      <c r="D60" s="131" t="s">
        <v>273</v>
      </c>
      <c r="E60" s="132" t="s">
        <v>274</v>
      </c>
      <c r="F60" s="133">
        <v>910110</v>
      </c>
      <c r="G60" s="133">
        <v>10</v>
      </c>
      <c r="H60" s="132" t="s">
        <v>494</v>
      </c>
      <c r="I60" s="131" t="s">
        <v>275</v>
      </c>
      <c r="J60" s="131">
        <v>10</v>
      </c>
      <c r="K60" s="132" t="s">
        <v>276</v>
      </c>
      <c r="L60" s="133">
        <v>3603025</v>
      </c>
      <c r="M60" s="131" t="s">
        <v>44</v>
      </c>
      <c r="N60" s="132" t="s">
        <v>277</v>
      </c>
      <c r="O60" s="132" t="s">
        <v>232</v>
      </c>
      <c r="P60" s="161" t="s">
        <v>272</v>
      </c>
      <c r="Q60" s="161">
        <v>50000000</v>
      </c>
      <c r="R60" s="132" t="s">
        <v>495</v>
      </c>
      <c r="S60" s="169" t="s">
        <v>518</v>
      </c>
      <c r="T60" s="114" t="s">
        <v>519</v>
      </c>
      <c r="U60" s="136"/>
    </row>
    <row r="61" spans="1:26" s="115" customFormat="1" ht="51" hidden="1" customHeight="1" x14ac:dyDescent="0.25">
      <c r="A61" s="168" t="s">
        <v>5</v>
      </c>
      <c r="B61" s="132" t="s">
        <v>6</v>
      </c>
      <c r="C61" s="131" t="s">
        <v>375</v>
      </c>
      <c r="D61" s="131" t="s">
        <v>273</v>
      </c>
      <c r="E61" s="132" t="s">
        <v>274</v>
      </c>
      <c r="F61" s="133">
        <v>950410</v>
      </c>
      <c r="G61" s="133">
        <v>10</v>
      </c>
      <c r="H61" s="132" t="s">
        <v>376</v>
      </c>
      <c r="I61" s="131" t="s">
        <v>275</v>
      </c>
      <c r="J61" s="131">
        <v>10</v>
      </c>
      <c r="K61" s="132" t="s">
        <v>276</v>
      </c>
      <c r="L61" s="133">
        <v>3603025</v>
      </c>
      <c r="M61" s="131" t="s">
        <v>44</v>
      </c>
      <c r="N61" s="132" t="s">
        <v>277</v>
      </c>
      <c r="O61" s="132" t="s">
        <v>297</v>
      </c>
      <c r="P61" s="161" t="s">
        <v>272</v>
      </c>
      <c r="Q61" s="161">
        <v>10000000</v>
      </c>
      <c r="R61" s="132" t="s">
        <v>496</v>
      </c>
      <c r="S61" s="169" t="s">
        <v>518</v>
      </c>
      <c r="T61" s="114" t="s">
        <v>519</v>
      </c>
      <c r="U61" s="136"/>
    </row>
    <row r="62" spans="1:26" s="115" customFormat="1" ht="51" hidden="1" customHeight="1" x14ac:dyDescent="0.25">
      <c r="A62" s="168" t="s">
        <v>5</v>
      </c>
      <c r="B62" s="132" t="s">
        <v>6</v>
      </c>
      <c r="C62" s="131" t="s">
        <v>375</v>
      </c>
      <c r="D62" s="131" t="s">
        <v>273</v>
      </c>
      <c r="E62" s="132" t="s">
        <v>274</v>
      </c>
      <c r="F62" s="133">
        <v>950427</v>
      </c>
      <c r="G62" s="133">
        <v>27</v>
      </c>
      <c r="H62" s="132" t="s">
        <v>376</v>
      </c>
      <c r="I62" s="131" t="s">
        <v>344</v>
      </c>
      <c r="J62" s="131">
        <v>10</v>
      </c>
      <c r="K62" s="132" t="s">
        <v>345</v>
      </c>
      <c r="L62" s="133">
        <v>3603024</v>
      </c>
      <c r="M62" s="131" t="s">
        <v>44</v>
      </c>
      <c r="N62" s="132" t="s">
        <v>346</v>
      </c>
      <c r="O62" s="132" t="s">
        <v>401</v>
      </c>
      <c r="P62" s="161" t="s">
        <v>272</v>
      </c>
      <c r="Q62" s="161">
        <v>3000000</v>
      </c>
      <c r="R62" s="132" t="s">
        <v>497</v>
      </c>
      <c r="S62" s="169" t="s">
        <v>518</v>
      </c>
      <c r="T62" s="114" t="s">
        <v>519</v>
      </c>
      <c r="U62" s="136"/>
    </row>
    <row r="63" spans="1:26" s="115" customFormat="1" ht="51" hidden="1" customHeight="1" x14ac:dyDescent="0.25">
      <c r="A63" s="168" t="s">
        <v>5</v>
      </c>
      <c r="B63" s="132" t="s">
        <v>6</v>
      </c>
      <c r="C63" s="131" t="s">
        <v>384</v>
      </c>
      <c r="D63" s="131" t="s">
        <v>273</v>
      </c>
      <c r="E63" s="132" t="s">
        <v>274</v>
      </c>
      <c r="F63" s="133">
        <v>920610</v>
      </c>
      <c r="G63" s="133">
        <v>10</v>
      </c>
      <c r="H63" s="132" t="s">
        <v>385</v>
      </c>
      <c r="I63" s="131" t="s">
        <v>275</v>
      </c>
      <c r="J63" s="131">
        <v>10</v>
      </c>
      <c r="K63" s="132" t="s">
        <v>276</v>
      </c>
      <c r="L63" s="133">
        <v>3603025</v>
      </c>
      <c r="M63" s="131" t="s">
        <v>44</v>
      </c>
      <c r="N63" s="132" t="s">
        <v>277</v>
      </c>
      <c r="O63" s="132" t="s">
        <v>297</v>
      </c>
      <c r="P63" s="161" t="s">
        <v>272</v>
      </c>
      <c r="Q63" s="161">
        <v>1600000</v>
      </c>
      <c r="R63" s="132" t="s">
        <v>498</v>
      </c>
      <c r="S63" s="169" t="s">
        <v>518</v>
      </c>
      <c r="T63" s="114" t="s">
        <v>519</v>
      </c>
      <c r="U63" s="136"/>
    </row>
    <row r="64" spans="1:26" s="115" customFormat="1" ht="51" hidden="1" customHeight="1" x14ac:dyDescent="0.25">
      <c r="A64" s="168" t="s">
        <v>5</v>
      </c>
      <c r="B64" s="132" t="s">
        <v>6</v>
      </c>
      <c r="C64" s="131" t="s">
        <v>499</v>
      </c>
      <c r="D64" s="131" t="s">
        <v>298</v>
      </c>
      <c r="E64" s="132" t="s">
        <v>299</v>
      </c>
      <c r="F64" s="133">
        <v>940270</v>
      </c>
      <c r="G64" s="133">
        <v>70</v>
      </c>
      <c r="H64" s="132" t="s">
        <v>500</v>
      </c>
      <c r="I64" s="131" t="s">
        <v>300</v>
      </c>
      <c r="J64" s="131">
        <v>27</v>
      </c>
      <c r="K64" s="132" t="s">
        <v>301</v>
      </c>
      <c r="L64" s="133">
        <v>3605007</v>
      </c>
      <c r="M64" s="131" t="s">
        <v>44</v>
      </c>
      <c r="N64" s="132" t="s">
        <v>302</v>
      </c>
      <c r="O64" s="132" t="s">
        <v>304</v>
      </c>
      <c r="P64" s="161" t="s">
        <v>272</v>
      </c>
      <c r="Q64" s="161">
        <v>453228000</v>
      </c>
      <c r="R64" s="132" t="s">
        <v>501</v>
      </c>
      <c r="S64" s="169" t="s">
        <v>518</v>
      </c>
      <c r="T64" s="114" t="s">
        <v>519</v>
      </c>
      <c r="U64" s="136"/>
    </row>
    <row r="65" spans="1:27" s="115" customFormat="1" ht="51" hidden="1" customHeight="1" x14ac:dyDescent="0.25">
      <c r="A65" s="168" t="s">
        <v>5</v>
      </c>
      <c r="B65" s="132" t="s">
        <v>6</v>
      </c>
      <c r="C65" s="131" t="s">
        <v>499</v>
      </c>
      <c r="D65" s="131" t="s">
        <v>298</v>
      </c>
      <c r="E65" s="132" t="s">
        <v>299</v>
      </c>
      <c r="F65" s="133">
        <v>940270</v>
      </c>
      <c r="G65" s="133">
        <v>70</v>
      </c>
      <c r="H65" s="132" t="s">
        <v>500</v>
      </c>
      <c r="I65" s="131" t="s">
        <v>300</v>
      </c>
      <c r="J65" s="131">
        <v>27</v>
      </c>
      <c r="K65" s="132" t="s">
        <v>301</v>
      </c>
      <c r="L65" s="133">
        <v>3605007</v>
      </c>
      <c r="M65" s="131" t="s">
        <v>44</v>
      </c>
      <c r="N65" s="132" t="s">
        <v>302</v>
      </c>
      <c r="O65" s="132" t="s">
        <v>400</v>
      </c>
      <c r="P65" s="161" t="s">
        <v>272</v>
      </c>
      <c r="Q65" s="161">
        <v>33000000</v>
      </c>
      <c r="R65" s="132" t="s">
        <v>502</v>
      </c>
      <c r="S65" s="169" t="s">
        <v>518</v>
      </c>
      <c r="T65" s="114" t="s">
        <v>519</v>
      </c>
      <c r="U65" s="136"/>
    </row>
    <row r="66" spans="1:27" s="115" customFormat="1" ht="51" hidden="1" customHeight="1" x14ac:dyDescent="0.25">
      <c r="A66" s="168" t="s">
        <v>337</v>
      </c>
      <c r="B66" s="132" t="s">
        <v>58</v>
      </c>
      <c r="C66" s="131" t="s">
        <v>404</v>
      </c>
      <c r="D66" s="131" t="s">
        <v>273</v>
      </c>
      <c r="E66" s="132" t="s">
        <v>274</v>
      </c>
      <c r="F66" s="133">
        <v>101000</v>
      </c>
      <c r="G66" s="135" t="s">
        <v>288</v>
      </c>
      <c r="H66" s="132" t="s">
        <v>278</v>
      </c>
      <c r="I66" s="131" t="s">
        <v>275</v>
      </c>
      <c r="J66" s="131">
        <v>10</v>
      </c>
      <c r="K66" s="132" t="s">
        <v>276</v>
      </c>
      <c r="L66" s="133">
        <v>3603025</v>
      </c>
      <c r="M66" s="131" t="s">
        <v>44</v>
      </c>
      <c r="N66" s="132" t="s">
        <v>277</v>
      </c>
      <c r="O66" s="132" t="s">
        <v>245</v>
      </c>
      <c r="P66" s="161" t="s">
        <v>272</v>
      </c>
      <c r="Q66" s="161">
        <v>88140099</v>
      </c>
      <c r="R66" s="132" t="s">
        <v>503</v>
      </c>
      <c r="S66" s="169" t="s">
        <v>518</v>
      </c>
      <c r="T66" s="114" t="s">
        <v>519</v>
      </c>
      <c r="U66" s="136"/>
    </row>
    <row r="67" spans="1:27" s="115" customFormat="1" ht="51" hidden="1" customHeight="1" x14ac:dyDescent="0.25">
      <c r="A67" s="168" t="s">
        <v>284</v>
      </c>
      <c r="B67" s="132" t="s">
        <v>15</v>
      </c>
      <c r="C67" s="131" t="s">
        <v>318</v>
      </c>
      <c r="D67" s="131" t="s">
        <v>312</v>
      </c>
      <c r="E67" s="132" t="s">
        <v>313</v>
      </c>
      <c r="F67" s="133">
        <v>101000</v>
      </c>
      <c r="G67" s="135" t="s">
        <v>288</v>
      </c>
      <c r="H67" s="132" t="s">
        <v>278</v>
      </c>
      <c r="I67" s="131" t="s">
        <v>314</v>
      </c>
      <c r="J67" s="131">
        <v>11</v>
      </c>
      <c r="K67" s="132" t="s">
        <v>315</v>
      </c>
      <c r="L67" s="133">
        <v>3602037</v>
      </c>
      <c r="M67" s="131" t="s">
        <v>44</v>
      </c>
      <c r="N67" s="132" t="s">
        <v>316</v>
      </c>
      <c r="O67" s="132" t="s">
        <v>281</v>
      </c>
      <c r="P67" s="161">
        <v>4389242</v>
      </c>
      <c r="Q67" s="161"/>
      <c r="R67" s="132" t="s">
        <v>504</v>
      </c>
      <c r="S67" s="169" t="s">
        <v>518</v>
      </c>
      <c r="T67" s="114" t="s">
        <v>519</v>
      </c>
      <c r="U67" s="136"/>
    </row>
    <row r="68" spans="1:27" s="115" customFormat="1" ht="51" hidden="1" customHeight="1" x14ac:dyDescent="0.25">
      <c r="A68" s="168" t="s">
        <v>284</v>
      </c>
      <c r="B68" s="132" t="s">
        <v>15</v>
      </c>
      <c r="C68" s="131" t="s">
        <v>318</v>
      </c>
      <c r="D68" s="131" t="s">
        <v>273</v>
      </c>
      <c r="E68" s="132" t="s">
        <v>274</v>
      </c>
      <c r="F68" s="133">
        <v>101009</v>
      </c>
      <c r="G68" s="135" t="s">
        <v>94</v>
      </c>
      <c r="H68" s="132" t="s">
        <v>278</v>
      </c>
      <c r="I68" s="131" t="s">
        <v>275</v>
      </c>
      <c r="J68" s="131">
        <v>10</v>
      </c>
      <c r="K68" s="132" t="s">
        <v>276</v>
      </c>
      <c r="L68" s="133">
        <v>3603025</v>
      </c>
      <c r="M68" s="131" t="s">
        <v>44</v>
      </c>
      <c r="N68" s="132" t="s">
        <v>277</v>
      </c>
      <c r="O68" s="132" t="s">
        <v>297</v>
      </c>
      <c r="P68" s="161">
        <v>1764283</v>
      </c>
      <c r="Q68" s="161"/>
      <c r="R68" s="132" t="s">
        <v>504</v>
      </c>
      <c r="S68" s="169" t="s">
        <v>518</v>
      </c>
      <c r="T68" s="114" t="s">
        <v>519</v>
      </c>
      <c r="U68" s="136"/>
    </row>
    <row r="69" spans="1:27" s="115" customFormat="1" ht="51" hidden="1" customHeight="1" x14ac:dyDescent="0.25">
      <c r="A69" s="168" t="s">
        <v>284</v>
      </c>
      <c r="B69" s="132" t="s">
        <v>15</v>
      </c>
      <c r="C69" s="131" t="s">
        <v>318</v>
      </c>
      <c r="D69" s="131" t="s">
        <v>273</v>
      </c>
      <c r="E69" s="132" t="s">
        <v>274</v>
      </c>
      <c r="F69" s="133">
        <v>101009</v>
      </c>
      <c r="G69" s="135" t="s">
        <v>94</v>
      </c>
      <c r="H69" s="132" t="s">
        <v>278</v>
      </c>
      <c r="I69" s="131" t="s">
        <v>275</v>
      </c>
      <c r="J69" s="131">
        <v>10</v>
      </c>
      <c r="K69" s="132" t="s">
        <v>276</v>
      </c>
      <c r="L69" s="133">
        <v>3603025</v>
      </c>
      <c r="M69" s="131" t="s">
        <v>44</v>
      </c>
      <c r="N69" s="132" t="s">
        <v>277</v>
      </c>
      <c r="O69" s="132" t="s">
        <v>245</v>
      </c>
      <c r="P69" s="161">
        <v>9479864.7400000002</v>
      </c>
      <c r="Q69" s="161"/>
      <c r="R69" s="132" t="s">
        <v>504</v>
      </c>
      <c r="S69" s="169" t="s">
        <v>518</v>
      </c>
      <c r="T69" s="114" t="s">
        <v>519</v>
      </c>
      <c r="U69" s="136"/>
    </row>
    <row r="70" spans="1:27" s="115" customFormat="1" ht="51" hidden="1" customHeight="1" x14ac:dyDescent="0.25">
      <c r="A70" s="168" t="s">
        <v>284</v>
      </c>
      <c r="B70" s="132" t="s">
        <v>15</v>
      </c>
      <c r="C70" s="131" t="s">
        <v>318</v>
      </c>
      <c r="D70" s="131" t="s">
        <v>273</v>
      </c>
      <c r="E70" s="132" t="s">
        <v>274</v>
      </c>
      <c r="F70" s="133">
        <v>101043</v>
      </c>
      <c r="G70" s="133">
        <v>43</v>
      </c>
      <c r="H70" s="132" t="s">
        <v>278</v>
      </c>
      <c r="I70" s="131" t="s">
        <v>275</v>
      </c>
      <c r="J70" s="131">
        <v>10</v>
      </c>
      <c r="K70" s="132" t="s">
        <v>276</v>
      </c>
      <c r="L70" s="133">
        <v>3603025</v>
      </c>
      <c r="M70" s="131" t="s">
        <v>44</v>
      </c>
      <c r="N70" s="132" t="s">
        <v>277</v>
      </c>
      <c r="O70" s="132" t="s">
        <v>281</v>
      </c>
      <c r="P70" s="161">
        <v>17136</v>
      </c>
      <c r="Q70" s="161"/>
      <c r="R70" s="132" t="s">
        <v>504</v>
      </c>
      <c r="S70" s="169" t="s">
        <v>518</v>
      </c>
      <c r="T70" s="114" t="s">
        <v>519</v>
      </c>
      <c r="U70" s="136"/>
    </row>
    <row r="71" spans="1:27" s="115" customFormat="1" ht="51" hidden="1" customHeight="1" x14ac:dyDescent="0.25">
      <c r="A71" s="168" t="s">
        <v>284</v>
      </c>
      <c r="B71" s="132" t="s">
        <v>15</v>
      </c>
      <c r="C71" s="131" t="s">
        <v>318</v>
      </c>
      <c r="D71" s="131" t="s">
        <v>273</v>
      </c>
      <c r="E71" s="132" t="s">
        <v>274</v>
      </c>
      <c r="F71" s="133">
        <v>101000</v>
      </c>
      <c r="G71" s="135" t="s">
        <v>288</v>
      </c>
      <c r="H71" s="132" t="s">
        <v>278</v>
      </c>
      <c r="I71" s="131" t="s">
        <v>275</v>
      </c>
      <c r="J71" s="131">
        <v>10</v>
      </c>
      <c r="K71" s="132" t="s">
        <v>276</v>
      </c>
      <c r="L71" s="133">
        <v>3603025</v>
      </c>
      <c r="M71" s="131" t="s">
        <v>44</v>
      </c>
      <c r="N71" s="132" t="s">
        <v>277</v>
      </c>
      <c r="O71" s="132" t="s">
        <v>317</v>
      </c>
      <c r="P71" s="161">
        <v>26155000</v>
      </c>
      <c r="Q71" s="161"/>
      <c r="R71" s="132" t="s">
        <v>505</v>
      </c>
      <c r="S71" s="169" t="s">
        <v>518</v>
      </c>
      <c r="T71" s="114" t="s">
        <v>519</v>
      </c>
      <c r="U71" s="136"/>
    </row>
    <row r="72" spans="1:27" s="115" customFormat="1" ht="51" hidden="1" customHeight="1" x14ac:dyDescent="0.25">
      <c r="A72" s="168" t="s">
        <v>284</v>
      </c>
      <c r="B72" s="132" t="s">
        <v>15</v>
      </c>
      <c r="C72" s="131" t="s">
        <v>318</v>
      </c>
      <c r="D72" s="131" t="s">
        <v>273</v>
      </c>
      <c r="E72" s="132" t="s">
        <v>274</v>
      </c>
      <c r="F72" s="133">
        <v>101000</v>
      </c>
      <c r="G72" s="135" t="s">
        <v>288</v>
      </c>
      <c r="H72" s="132" t="s">
        <v>278</v>
      </c>
      <c r="I72" s="131" t="s">
        <v>275</v>
      </c>
      <c r="J72" s="131">
        <v>10</v>
      </c>
      <c r="K72" s="132" t="s">
        <v>276</v>
      </c>
      <c r="L72" s="133">
        <v>3603025</v>
      </c>
      <c r="M72" s="131" t="s">
        <v>44</v>
      </c>
      <c r="N72" s="132" t="s">
        <v>277</v>
      </c>
      <c r="O72" s="132" t="s">
        <v>286</v>
      </c>
      <c r="P72" s="161">
        <v>20000000</v>
      </c>
      <c r="Q72" s="161"/>
      <c r="R72" s="132" t="s">
        <v>505</v>
      </c>
      <c r="S72" s="169" t="s">
        <v>518</v>
      </c>
      <c r="T72" s="114" t="s">
        <v>519</v>
      </c>
      <c r="U72" s="136"/>
    </row>
    <row r="73" spans="1:27" s="115" customFormat="1" ht="51" hidden="1" customHeight="1" x14ac:dyDescent="0.25">
      <c r="A73" s="168" t="s">
        <v>284</v>
      </c>
      <c r="B73" s="132" t="s">
        <v>15</v>
      </c>
      <c r="C73" s="131" t="s">
        <v>318</v>
      </c>
      <c r="D73" s="131" t="s">
        <v>392</v>
      </c>
      <c r="E73" s="132" t="s">
        <v>393</v>
      </c>
      <c r="F73" s="133">
        <v>101000</v>
      </c>
      <c r="G73" s="135" t="s">
        <v>288</v>
      </c>
      <c r="H73" s="132" t="s">
        <v>278</v>
      </c>
      <c r="I73" s="131" t="s">
        <v>394</v>
      </c>
      <c r="J73" s="131">
        <v>10</v>
      </c>
      <c r="K73" s="132" t="s">
        <v>395</v>
      </c>
      <c r="L73" s="133">
        <v>3603010</v>
      </c>
      <c r="M73" s="131" t="s">
        <v>44</v>
      </c>
      <c r="N73" s="132" t="s">
        <v>396</v>
      </c>
      <c r="O73" s="132" t="s">
        <v>232</v>
      </c>
      <c r="P73" s="161">
        <v>14000000</v>
      </c>
      <c r="Q73" s="161"/>
      <c r="R73" s="132" t="s">
        <v>505</v>
      </c>
      <c r="S73" s="169" t="s">
        <v>518</v>
      </c>
      <c r="T73" s="114" t="s">
        <v>519</v>
      </c>
      <c r="U73" s="136"/>
    </row>
    <row r="74" spans="1:27" s="115" customFormat="1" ht="51" hidden="1" customHeight="1" x14ac:dyDescent="0.25">
      <c r="A74" s="168" t="s">
        <v>284</v>
      </c>
      <c r="B74" s="132" t="s">
        <v>15</v>
      </c>
      <c r="C74" s="131" t="s">
        <v>318</v>
      </c>
      <c r="D74" s="131" t="s">
        <v>392</v>
      </c>
      <c r="E74" s="132" t="s">
        <v>393</v>
      </c>
      <c r="F74" s="133">
        <v>101000</v>
      </c>
      <c r="G74" s="135" t="s">
        <v>288</v>
      </c>
      <c r="H74" s="132" t="s">
        <v>278</v>
      </c>
      <c r="I74" s="131" t="s">
        <v>394</v>
      </c>
      <c r="J74" s="131">
        <v>10</v>
      </c>
      <c r="K74" s="132" t="s">
        <v>395</v>
      </c>
      <c r="L74" s="133">
        <v>3603010</v>
      </c>
      <c r="M74" s="131" t="s">
        <v>44</v>
      </c>
      <c r="N74" s="132" t="s">
        <v>396</v>
      </c>
      <c r="O74" s="132" t="s">
        <v>281</v>
      </c>
      <c r="P74" s="161">
        <v>4178885</v>
      </c>
      <c r="Q74" s="161"/>
      <c r="R74" s="132" t="s">
        <v>505</v>
      </c>
      <c r="S74" s="169" t="s">
        <v>518</v>
      </c>
      <c r="T74" s="114" t="s">
        <v>519</v>
      </c>
      <c r="U74" s="136"/>
    </row>
    <row r="75" spans="1:27" s="115" customFormat="1" ht="51" hidden="1" customHeight="1" x14ac:dyDescent="0.25">
      <c r="A75" s="168" t="s">
        <v>284</v>
      </c>
      <c r="B75" s="132" t="s">
        <v>15</v>
      </c>
      <c r="C75" s="131" t="s">
        <v>318</v>
      </c>
      <c r="D75" s="131" t="s">
        <v>407</v>
      </c>
      <c r="E75" s="132" t="s">
        <v>408</v>
      </c>
      <c r="F75" s="133">
        <v>101039</v>
      </c>
      <c r="G75" s="133">
        <v>39</v>
      </c>
      <c r="H75" s="132" t="s">
        <v>278</v>
      </c>
      <c r="I75" s="131" t="s">
        <v>412</v>
      </c>
      <c r="J75" s="131">
        <v>10</v>
      </c>
      <c r="K75" s="132" t="s">
        <v>413</v>
      </c>
      <c r="L75" s="133">
        <v>3602017</v>
      </c>
      <c r="M75" s="131" t="s">
        <v>44</v>
      </c>
      <c r="N75" s="132" t="s">
        <v>414</v>
      </c>
      <c r="O75" s="132" t="s">
        <v>281</v>
      </c>
      <c r="P75" s="161">
        <v>3713493</v>
      </c>
      <c r="Q75" s="161"/>
      <c r="R75" s="132" t="s">
        <v>505</v>
      </c>
      <c r="S75" s="169" t="s">
        <v>518</v>
      </c>
      <c r="T75" s="114" t="s">
        <v>519</v>
      </c>
      <c r="U75" s="136"/>
    </row>
    <row r="76" spans="1:27" s="115" customFormat="1" ht="51" hidden="1" customHeight="1" x14ac:dyDescent="0.25">
      <c r="A76" s="168" t="s">
        <v>338</v>
      </c>
      <c r="B76" s="132" t="s">
        <v>11</v>
      </c>
      <c r="C76" s="131" t="s">
        <v>349</v>
      </c>
      <c r="D76" s="131" t="s">
        <v>347</v>
      </c>
      <c r="E76" s="132" t="s">
        <v>348</v>
      </c>
      <c r="F76" s="133">
        <v>911210</v>
      </c>
      <c r="G76" s="133">
        <v>10</v>
      </c>
      <c r="H76" s="132" t="s">
        <v>350</v>
      </c>
      <c r="I76" s="131" t="s">
        <v>369</v>
      </c>
      <c r="J76" s="131">
        <v>11</v>
      </c>
      <c r="K76" s="132" t="s">
        <v>322</v>
      </c>
      <c r="L76" s="133">
        <v>3603003</v>
      </c>
      <c r="M76" s="131" t="s">
        <v>44</v>
      </c>
      <c r="N76" s="132" t="s">
        <v>370</v>
      </c>
      <c r="O76" s="132" t="s">
        <v>281</v>
      </c>
      <c r="P76" s="161">
        <v>6880000</v>
      </c>
      <c r="Q76" s="161"/>
      <c r="R76" s="132" t="s">
        <v>506</v>
      </c>
      <c r="S76" s="169" t="s">
        <v>518</v>
      </c>
      <c r="T76" s="114" t="s">
        <v>519</v>
      </c>
      <c r="U76" s="136"/>
      <c r="Y76" s="115" t="s">
        <v>863</v>
      </c>
      <c r="AA76" s="115" t="s">
        <v>877</v>
      </c>
    </row>
    <row r="77" spans="1:27" s="115" customFormat="1" ht="51" hidden="1" customHeight="1" x14ac:dyDescent="0.25">
      <c r="A77" s="168" t="s">
        <v>338</v>
      </c>
      <c r="B77" s="132" t="s">
        <v>11</v>
      </c>
      <c r="C77" s="131" t="s">
        <v>349</v>
      </c>
      <c r="D77" s="131" t="s">
        <v>347</v>
      </c>
      <c r="E77" s="132" t="s">
        <v>348</v>
      </c>
      <c r="F77" s="133">
        <v>911228</v>
      </c>
      <c r="G77" s="133">
        <v>28</v>
      </c>
      <c r="H77" s="132" t="s">
        <v>350</v>
      </c>
      <c r="I77" s="131" t="s">
        <v>418</v>
      </c>
      <c r="J77" s="131">
        <v>10</v>
      </c>
      <c r="K77" s="132" t="s">
        <v>419</v>
      </c>
      <c r="L77" s="133">
        <v>3603005</v>
      </c>
      <c r="M77" s="131" t="s">
        <v>44</v>
      </c>
      <c r="N77" s="132" t="s">
        <v>420</v>
      </c>
      <c r="O77" s="132" t="s">
        <v>281</v>
      </c>
      <c r="P77" s="161">
        <v>1269000</v>
      </c>
      <c r="Q77" s="161"/>
      <c r="R77" s="132" t="s">
        <v>506</v>
      </c>
      <c r="S77" s="169" t="s">
        <v>518</v>
      </c>
      <c r="T77" s="114" t="s">
        <v>519</v>
      </c>
      <c r="U77" s="136"/>
    </row>
    <row r="78" spans="1:27" s="115" customFormat="1" ht="51" hidden="1" customHeight="1" x14ac:dyDescent="0.25">
      <c r="A78" s="168" t="s">
        <v>338</v>
      </c>
      <c r="B78" s="132" t="s">
        <v>11</v>
      </c>
      <c r="C78" s="131" t="s">
        <v>349</v>
      </c>
      <c r="D78" s="131" t="s">
        <v>407</v>
      </c>
      <c r="E78" s="132" t="s">
        <v>408</v>
      </c>
      <c r="F78" s="133">
        <v>911238</v>
      </c>
      <c r="G78" s="133">
        <v>38</v>
      </c>
      <c r="H78" s="132" t="s">
        <v>350</v>
      </c>
      <c r="I78" s="131" t="s">
        <v>409</v>
      </c>
      <c r="J78" s="131">
        <v>10</v>
      </c>
      <c r="K78" s="132" t="s">
        <v>410</v>
      </c>
      <c r="L78" s="133">
        <v>3602035</v>
      </c>
      <c r="M78" s="131" t="s">
        <v>44</v>
      </c>
      <c r="N78" s="132" t="s">
        <v>411</v>
      </c>
      <c r="O78" s="132" t="s">
        <v>281</v>
      </c>
      <c r="P78" s="161">
        <v>6352400</v>
      </c>
      <c r="Q78" s="161"/>
      <c r="R78" s="132" t="s">
        <v>506</v>
      </c>
      <c r="S78" s="169" t="s">
        <v>518</v>
      </c>
      <c r="T78" s="114" t="s">
        <v>519</v>
      </c>
      <c r="U78" s="136"/>
    </row>
    <row r="79" spans="1:27" s="115" customFormat="1" ht="51" hidden="1" customHeight="1" x14ac:dyDescent="0.25">
      <c r="A79" s="168" t="s">
        <v>338</v>
      </c>
      <c r="B79" s="132" t="s">
        <v>11</v>
      </c>
      <c r="C79" s="131" t="s">
        <v>507</v>
      </c>
      <c r="D79" s="131" t="s">
        <v>298</v>
      </c>
      <c r="E79" s="132" t="s">
        <v>299</v>
      </c>
      <c r="F79" s="133">
        <v>930666</v>
      </c>
      <c r="G79" s="133">
        <v>66</v>
      </c>
      <c r="H79" s="132" t="s">
        <v>508</v>
      </c>
      <c r="I79" s="131" t="s">
        <v>397</v>
      </c>
      <c r="J79" s="131">
        <v>27</v>
      </c>
      <c r="K79" s="132" t="s">
        <v>398</v>
      </c>
      <c r="L79" s="133">
        <v>3605001</v>
      </c>
      <c r="M79" s="131" t="s">
        <v>44</v>
      </c>
      <c r="N79" s="132" t="s">
        <v>399</v>
      </c>
      <c r="O79" s="132" t="s">
        <v>281</v>
      </c>
      <c r="P79" s="161">
        <v>8073001</v>
      </c>
      <c r="Q79" s="161"/>
      <c r="R79" s="132" t="s">
        <v>509</v>
      </c>
      <c r="S79" s="169" t="s">
        <v>518</v>
      </c>
      <c r="T79" s="114" t="s">
        <v>519</v>
      </c>
      <c r="U79" s="136"/>
    </row>
    <row r="80" spans="1:27" s="115" customFormat="1" ht="51" hidden="1" customHeight="1" x14ac:dyDescent="0.25">
      <c r="A80" s="168" t="s">
        <v>338</v>
      </c>
      <c r="B80" s="132" t="s">
        <v>11</v>
      </c>
      <c r="C80" s="131" t="s">
        <v>507</v>
      </c>
      <c r="D80" s="131" t="s">
        <v>298</v>
      </c>
      <c r="E80" s="132" t="s">
        <v>299</v>
      </c>
      <c r="F80" s="133">
        <v>930682</v>
      </c>
      <c r="G80" s="133">
        <v>82</v>
      </c>
      <c r="H80" s="132" t="s">
        <v>508</v>
      </c>
      <c r="I80" s="131" t="s">
        <v>300</v>
      </c>
      <c r="J80" s="131">
        <v>27</v>
      </c>
      <c r="K80" s="132" t="s">
        <v>301</v>
      </c>
      <c r="L80" s="133">
        <v>3605007</v>
      </c>
      <c r="M80" s="131" t="s">
        <v>44</v>
      </c>
      <c r="N80" s="132" t="s">
        <v>302</v>
      </c>
      <c r="O80" s="132" t="s">
        <v>281</v>
      </c>
      <c r="P80" s="161">
        <v>2392501</v>
      </c>
      <c r="Q80" s="161"/>
      <c r="R80" s="132" t="s">
        <v>510</v>
      </c>
      <c r="S80" s="169" t="s">
        <v>518</v>
      </c>
      <c r="T80" s="114" t="s">
        <v>519</v>
      </c>
      <c r="U80" s="136"/>
    </row>
    <row r="81" spans="1:21" s="115" customFormat="1" ht="51" hidden="1" customHeight="1" x14ac:dyDescent="0.25">
      <c r="A81" s="168" t="s">
        <v>284</v>
      </c>
      <c r="B81" s="132" t="s">
        <v>15</v>
      </c>
      <c r="C81" s="131" t="s">
        <v>332</v>
      </c>
      <c r="D81" s="131" t="s">
        <v>273</v>
      </c>
      <c r="E81" s="132" t="s">
        <v>274</v>
      </c>
      <c r="F81" s="133">
        <v>951010</v>
      </c>
      <c r="G81" s="133">
        <v>10</v>
      </c>
      <c r="H81" s="132" t="s">
        <v>333</v>
      </c>
      <c r="I81" s="131" t="s">
        <v>275</v>
      </c>
      <c r="J81" s="131">
        <v>10</v>
      </c>
      <c r="K81" s="132" t="s">
        <v>276</v>
      </c>
      <c r="L81" s="133">
        <v>3603025</v>
      </c>
      <c r="M81" s="131" t="s">
        <v>44</v>
      </c>
      <c r="N81" s="132" t="s">
        <v>277</v>
      </c>
      <c r="O81" s="132" t="s">
        <v>415</v>
      </c>
      <c r="P81" s="161" t="s">
        <v>272</v>
      </c>
      <c r="Q81" s="161">
        <v>2748000</v>
      </c>
      <c r="R81" s="132" t="s">
        <v>511</v>
      </c>
      <c r="S81" s="169" t="s">
        <v>518</v>
      </c>
      <c r="T81" s="114" t="s">
        <v>519</v>
      </c>
      <c r="U81" s="136"/>
    </row>
    <row r="82" spans="1:21" s="115" customFormat="1" ht="51" hidden="1" customHeight="1" x14ac:dyDescent="0.25">
      <c r="A82" s="168" t="s">
        <v>338</v>
      </c>
      <c r="B82" s="132" t="s">
        <v>11</v>
      </c>
      <c r="C82" s="131" t="s">
        <v>349</v>
      </c>
      <c r="D82" s="131" t="s">
        <v>273</v>
      </c>
      <c r="E82" s="132" t="s">
        <v>274</v>
      </c>
      <c r="F82" s="133">
        <v>911220</v>
      </c>
      <c r="G82" s="133">
        <v>20</v>
      </c>
      <c r="H82" s="132" t="s">
        <v>350</v>
      </c>
      <c r="I82" s="131" t="s">
        <v>321</v>
      </c>
      <c r="J82" s="131">
        <v>10</v>
      </c>
      <c r="K82" s="132" t="s">
        <v>322</v>
      </c>
      <c r="L82" s="133">
        <v>3603003</v>
      </c>
      <c r="M82" s="131" t="s">
        <v>44</v>
      </c>
      <c r="N82" s="132" t="s">
        <v>323</v>
      </c>
      <c r="O82" s="132" t="s">
        <v>286</v>
      </c>
      <c r="P82" s="161">
        <v>2157163</v>
      </c>
      <c r="Q82" s="161"/>
      <c r="R82" s="132" t="s">
        <v>506</v>
      </c>
      <c r="S82" s="169" t="s">
        <v>518</v>
      </c>
      <c r="T82" s="114" t="s">
        <v>519</v>
      </c>
      <c r="U82" s="136"/>
    </row>
    <row r="83" spans="1:21" s="115" customFormat="1" ht="51" hidden="1" customHeight="1" x14ac:dyDescent="0.25">
      <c r="A83" s="168" t="s">
        <v>338</v>
      </c>
      <c r="B83" s="132" t="s">
        <v>11</v>
      </c>
      <c r="C83" s="131" t="s">
        <v>507</v>
      </c>
      <c r="D83" s="131" t="s">
        <v>347</v>
      </c>
      <c r="E83" s="132" t="s">
        <v>348</v>
      </c>
      <c r="F83" s="133">
        <v>930628</v>
      </c>
      <c r="G83" s="133">
        <v>28</v>
      </c>
      <c r="H83" s="132" t="s">
        <v>508</v>
      </c>
      <c r="I83" s="131" t="s">
        <v>418</v>
      </c>
      <c r="J83" s="131">
        <v>11</v>
      </c>
      <c r="K83" s="132" t="s">
        <v>419</v>
      </c>
      <c r="L83" s="133">
        <v>3603005</v>
      </c>
      <c r="M83" s="131" t="s">
        <v>44</v>
      </c>
      <c r="N83" s="132" t="s">
        <v>420</v>
      </c>
      <c r="O83" s="132" t="s">
        <v>286</v>
      </c>
      <c r="P83" s="161">
        <v>500000</v>
      </c>
      <c r="Q83" s="161"/>
      <c r="R83" s="132" t="s">
        <v>510</v>
      </c>
      <c r="S83" s="169" t="s">
        <v>518</v>
      </c>
      <c r="T83" s="114" t="s">
        <v>519</v>
      </c>
      <c r="U83" s="136"/>
    </row>
    <row r="84" spans="1:21" s="115" customFormat="1" ht="51" hidden="1" customHeight="1" x14ac:dyDescent="0.25">
      <c r="A84" s="168" t="s">
        <v>285</v>
      </c>
      <c r="B84" s="154" t="s">
        <v>8</v>
      </c>
      <c r="C84" s="131" t="s">
        <v>371</v>
      </c>
      <c r="D84" s="131" t="s">
        <v>273</v>
      </c>
      <c r="E84" s="132" t="s">
        <v>274</v>
      </c>
      <c r="F84" s="133">
        <v>920918</v>
      </c>
      <c r="G84" s="133">
        <v>18</v>
      </c>
      <c r="H84" s="132" t="s">
        <v>372</v>
      </c>
      <c r="I84" s="131" t="s">
        <v>275</v>
      </c>
      <c r="J84" s="131">
        <v>26</v>
      </c>
      <c r="K84" s="132" t="s">
        <v>276</v>
      </c>
      <c r="L84" s="133">
        <v>3603025</v>
      </c>
      <c r="M84" s="131" t="s">
        <v>44</v>
      </c>
      <c r="N84" s="132" t="s">
        <v>277</v>
      </c>
      <c r="O84" s="132" t="s">
        <v>287</v>
      </c>
      <c r="P84" s="161">
        <v>74606072</v>
      </c>
      <c r="Q84" s="161"/>
      <c r="R84" s="132" t="s">
        <v>512</v>
      </c>
      <c r="S84" s="169" t="s">
        <v>518</v>
      </c>
      <c r="T84" s="114" t="s">
        <v>519</v>
      </c>
      <c r="U84" s="136"/>
    </row>
    <row r="85" spans="1:21" s="115" customFormat="1" ht="51" hidden="1" customHeight="1" x14ac:dyDescent="0.25">
      <c r="A85" s="168" t="s">
        <v>285</v>
      </c>
      <c r="B85" s="154" t="s">
        <v>8</v>
      </c>
      <c r="C85" s="131" t="s">
        <v>326</v>
      </c>
      <c r="D85" s="131" t="s">
        <v>273</v>
      </c>
      <c r="E85" s="132" t="s">
        <v>274</v>
      </c>
      <c r="F85" s="133">
        <v>921310</v>
      </c>
      <c r="G85" s="133">
        <v>10</v>
      </c>
      <c r="H85" s="132" t="s">
        <v>327</v>
      </c>
      <c r="I85" s="131" t="s">
        <v>275</v>
      </c>
      <c r="J85" s="131">
        <v>10</v>
      </c>
      <c r="K85" s="132" t="s">
        <v>276</v>
      </c>
      <c r="L85" s="133">
        <v>3603025</v>
      </c>
      <c r="M85" s="131" t="s">
        <v>44</v>
      </c>
      <c r="N85" s="132" t="s">
        <v>277</v>
      </c>
      <c r="O85" s="132" t="s">
        <v>281</v>
      </c>
      <c r="P85" s="161" t="s">
        <v>272</v>
      </c>
      <c r="Q85" s="161">
        <v>6000000</v>
      </c>
      <c r="R85" s="132" t="s">
        <v>513</v>
      </c>
      <c r="S85" s="169" t="s">
        <v>518</v>
      </c>
      <c r="T85" s="114" t="s">
        <v>519</v>
      </c>
      <c r="U85" s="136"/>
    </row>
    <row r="86" spans="1:21" s="115" customFormat="1" ht="51" hidden="1" customHeight="1" x14ac:dyDescent="0.25">
      <c r="A86" s="168" t="s">
        <v>328</v>
      </c>
      <c r="B86" s="132" t="s">
        <v>23</v>
      </c>
      <c r="C86" s="131" t="s">
        <v>379</v>
      </c>
      <c r="D86" s="131" t="s">
        <v>273</v>
      </c>
      <c r="E86" s="132" t="s">
        <v>274</v>
      </c>
      <c r="F86" s="133">
        <v>954045</v>
      </c>
      <c r="G86" s="133">
        <v>45</v>
      </c>
      <c r="H86" s="132" t="s">
        <v>380</v>
      </c>
      <c r="I86" s="131" t="s">
        <v>275</v>
      </c>
      <c r="J86" s="131">
        <v>10</v>
      </c>
      <c r="K86" s="132" t="s">
        <v>276</v>
      </c>
      <c r="L86" s="133">
        <v>3603025</v>
      </c>
      <c r="M86" s="131" t="s">
        <v>44</v>
      </c>
      <c r="N86" s="132" t="s">
        <v>277</v>
      </c>
      <c r="O86" s="132" t="s">
        <v>286</v>
      </c>
      <c r="P86" s="161">
        <v>25000000</v>
      </c>
      <c r="Q86" s="161"/>
      <c r="R86" s="132" t="s">
        <v>514</v>
      </c>
      <c r="S86" s="169" t="s">
        <v>518</v>
      </c>
      <c r="T86" s="114" t="s">
        <v>519</v>
      </c>
      <c r="U86" s="136"/>
    </row>
    <row r="87" spans="1:21" s="115" customFormat="1" ht="51" hidden="1" customHeight="1" x14ac:dyDescent="0.25">
      <c r="A87" s="168" t="s">
        <v>328</v>
      </c>
      <c r="B87" s="132" t="s">
        <v>23</v>
      </c>
      <c r="C87" s="131" t="s">
        <v>379</v>
      </c>
      <c r="D87" s="131" t="s">
        <v>273</v>
      </c>
      <c r="E87" s="132" t="s">
        <v>274</v>
      </c>
      <c r="F87" s="133">
        <v>954045</v>
      </c>
      <c r="G87" s="133">
        <v>45</v>
      </c>
      <c r="H87" s="132" t="s">
        <v>380</v>
      </c>
      <c r="I87" s="131" t="s">
        <v>275</v>
      </c>
      <c r="J87" s="131">
        <v>10</v>
      </c>
      <c r="K87" s="132" t="s">
        <v>276</v>
      </c>
      <c r="L87" s="133">
        <v>3603025</v>
      </c>
      <c r="M87" s="131" t="s">
        <v>44</v>
      </c>
      <c r="N87" s="132" t="s">
        <v>277</v>
      </c>
      <c r="O87" s="132" t="s">
        <v>305</v>
      </c>
      <c r="P87" s="161" t="s">
        <v>272</v>
      </c>
      <c r="Q87" s="161">
        <v>25000000</v>
      </c>
      <c r="R87" s="132" t="s">
        <v>514</v>
      </c>
      <c r="S87" s="169" t="s">
        <v>518</v>
      </c>
      <c r="T87" s="114" t="s">
        <v>519</v>
      </c>
      <c r="U87" s="136"/>
    </row>
    <row r="88" spans="1:21" s="115" customFormat="1" ht="51" hidden="1" customHeight="1" x14ac:dyDescent="0.25">
      <c r="A88" s="168" t="s">
        <v>285</v>
      </c>
      <c r="B88" s="154" t="s">
        <v>8</v>
      </c>
      <c r="C88" s="131" t="s">
        <v>373</v>
      </c>
      <c r="D88" s="131" t="s">
        <v>273</v>
      </c>
      <c r="E88" s="132" t="s">
        <v>274</v>
      </c>
      <c r="F88" s="133">
        <v>940510</v>
      </c>
      <c r="G88" s="133">
        <v>10</v>
      </c>
      <c r="H88" s="132" t="s">
        <v>374</v>
      </c>
      <c r="I88" s="131" t="s">
        <v>275</v>
      </c>
      <c r="J88" s="131">
        <v>10</v>
      </c>
      <c r="K88" s="132" t="s">
        <v>276</v>
      </c>
      <c r="L88" s="133">
        <v>3603025</v>
      </c>
      <c r="M88" s="131" t="s">
        <v>44</v>
      </c>
      <c r="N88" s="132" t="s">
        <v>277</v>
      </c>
      <c r="O88" s="132" t="s">
        <v>317</v>
      </c>
      <c r="P88" s="161" t="s">
        <v>272</v>
      </c>
      <c r="Q88" s="161">
        <v>5000000</v>
      </c>
      <c r="R88" s="132" t="s">
        <v>515</v>
      </c>
      <c r="S88" s="169" t="s">
        <v>518</v>
      </c>
      <c r="T88" s="114" t="s">
        <v>519</v>
      </c>
      <c r="U88" s="136"/>
    </row>
    <row r="89" spans="1:21" s="115" customFormat="1" ht="51" hidden="1" customHeight="1" x14ac:dyDescent="0.25">
      <c r="A89" s="168" t="s">
        <v>328</v>
      </c>
      <c r="B89" s="132" t="s">
        <v>23</v>
      </c>
      <c r="C89" s="131" t="s">
        <v>342</v>
      </c>
      <c r="D89" s="131" t="s">
        <v>273</v>
      </c>
      <c r="E89" s="132" t="s">
        <v>274</v>
      </c>
      <c r="F89" s="133">
        <v>954545</v>
      </c>
      <c r="G89" s="133">
        <v>45</v>
      </c>
      <c r="H89" s="132" t="s">
        <v>343</v>
      </c>
      <c r="I89" s="131" t="s">
        <v>275</v>
      </c>
      <c r="J89" s="131">
        <v>10</v>
      </c>
      <c r="K89" s="132" t="s">
        <v>276</v>
      </c>
      <c r="L89" s="133">
        <v>3603025</v>
      </c>
      <c r="M89" s="131" t="s">
        <v>44</v>
      </c>
      <c r="N89" s="132" t="s">
        <v>277</v>
      </c>
      <c r="O89" s="132" t="s">
        <v>287</v>
      </c>
      <c r="P89" s="161">
        <v>41244364</v>
      </c>
      <c r="Q89" s="161"/>
      <c r="R89" s="132" t="s">
        <v>516</v>
      </c>
      <c r="S89" s="169" t="s">
        <v>518</v>
      </c>
      <c r="T89" s="114" t="s">
        <v>519</v>
      </c>
      <c r="U89" s="136"/>
    </row>
    <row r="90" spans="1:21" s="115" customFormat="1" ht="51" hidden="1" customHeight="1" x14ac:dyDescent="0.25">
      <c r="A90" s="168" t="s">
        <v>328</v>
      </c>
      <c r="B90" s="132" t="s">
        <v>23</v>
      </c>
      <c r="C90" s="131" t="s">
        <v>329</v>
      </c>
      <c r="D90" s="131" t="s">
        <v>273</v>
      </c>
      <c r="E90" s="132" t="s">
        <v>274</v>
      </c>
      <c r="F90" s="133">
        <v>922445</v>
      </c>
      <c r="G90" s="133">
        <v>45</v>
      </c>
      <c r="H90" s="132" t="s">
        <v>330</v>
      </c>
      <c r="I90" s="131" t="s">
        <v>275</v>
      </c>
      <c r="J90" s="131">
        <v>10</v>
      </c>
      <c r="K90" s="132" t="s">
        <v>276</v>
      </c>
      <c r="L90" s="133">
        <v>3603025</v>
      </c>
      <c r="M90" s="131" t="s">
        <v>44</v>
      </c>
      <c r="N90" s="132" t="s">
        <v>277</v>
      </c>
      <c r="O90" s="132" t="s">
        <v>287</v>
      </c>
      <c r="P90" s="161">
        <v>32124736</v>
      </c>
      <c r="Q90" s="161"/>
      <c r="R90" s="132" t="s">
        <v>517</v>
      </c>
      <c r="S90" s="169" t="s">
        <v>518</v>
      </c>
      <c r="T90" s="114" t="s">
        <v>519</v>
      </c>
      <c r="U90" s="136"/>
    </row>
    <row r="91" spans="1:21" s="115" customFormat="1" ht="51" hidden="1" customHeight="1" x14ac:dyDescent="0.25">
      <c r="A91" s="168" t="s">
        <v>4</v>
      </c>
      <c r="B91" s="132" t="s">
        <v>388</v>
      </c>
      <c r="C91" s="131" t="s">
        <v>271</v>
      </c>
      <c r="D91" s="131" t="s">
        <v>273</v>
      </c>
      <c r="E91" s="132" t="s">
        <v>274</v>
      </c>
      <c r="F91" s="133">
        <v>303010</v>
      </c>
      <c r="G91" s="133">
        <v>10</v>
      </c>
      <c r="H91" s="132" t="s">
        <v>296</v>
      </c>
      <c r="I91" s="131" t="s">
        <v>275</v>
      </c>
      <c r="J91" s="131">
        <v>10</v>
      </c>
      <c r="K91" s="132" t="s">
        <v>276</v>
      </c>
      <c r="L91" s="133">
        <v>3603025</v>
      </c>
      <c r="M91" s="131" t="s">
        <v>44</v>
      </c>
      <c r="N91" s="132" t="s">
        <v>277</v>
      </c>
      <c r="O91" s="132" t="s">
        <v>297</v>
      </c>
      <c r="P91" s="161">
        <v>54125862.5</v>
      </c>
      <c r="Q91" s="161"/>
      <c r="R91" s="132"/>
      <c r="S91" s="169" t="s">
        <v>518</v>
      </c>
      <c r="T91" s="114" t="s">
        <v>519</v>
      </c>
      <c r="U91" s="136"/>
    </row>
    <row r="92" spans="1:21" s="115" customFormat="1" ht="51" hidden="1" customHeight="1" x14ac:dyDescent="0.25">
      <c r="A92" s="168" t="s">
        <v>4</v>
      </c>
      <c r="B92" s="132" t="s">
        <v>388</v>
      </c>
      <c r="C92" s="131" t="s">
        <v>271</v>
      </c>
      <c r="D92" s="131" t="s">
        <v>273</v>
      </c>
      <c r="E92" s="132" t="s">
        <v>274</v>
      </c>
      <c r="F92" s="133">
        <v>303010</v>
      </c>
      <c r="G92" s="133">
        <v>10</v>
      </c>
      <c r="H92" s="132" t="s">
        <v>296</v>
      </c>
      <c r="I92" s="131" t="s">
        <v>275</v>
      </c>
      <c r="J92" s="133">
        <v>10</v>
      </c>
      <c r="K92" s="132" t="s">
        <v>276</v>
      </c>
      <c r="L92" s="133">
        <v>3603025</v>
      </c>
      <c r="M92" s="131" t="s">
        <v>44</v>
      </c>
      <c r="N92" s="132" t="s">
        <v>277</v>
      </c>
      <c r="O92" s="132" t="s">
        <v>845</v>
      </c>
      <c r="P92" s="161">
        <v>56688198</v>
      </c>
      <c r="Q92" s="161"/>
      <c r="R92" s="132"/>
      <c r="S92" s="169" t="s">
        <v>518</v>
      </c>
      <c r="T92" s="114" t="s">
        <v>519</v>
      </c>
      <c r="U92" s="136"/>
    </row>
    <row r="93" spans="1:21" s="115" customFormat="1" ht="51" hidden="1" customHeight="1" x14ac:dyDescent="0.25">
      <c r="A93" s="168" t="s">
        <v>553</v>
      </c>
      <c r="B93" s="132" t="s">
        <v>33</v>
      </c>
      <c r="C93" s="131" t="s">
        <v>554</v>
      </c>
      <c r="D93" s="131" t="s">
        <v>273</v>
      </c>
      <c r="E93" s="132" t="s">
        <v>274</v>
      </c>
      <c r="F93" s="133">
        <v>951945</v>
      </c>
      <c r="G93" s="133">
        <v>45</v>
      </c>
      <c r="H93" s="132" t="s">
        <v>555</v>
      </c>
      <c r="I93" s="131" t="s">
        <v>275</v>
      </c>
      <c r="J93" s="133">
        <v>10</v>
      </c>
      <c r="K93" s="132" t="s">
        <v>276</v>
      </c>
      <c r="L93" s="133">
        <v>3603025</v>
      </c>
      <c r="M93" s="131" t="s">
        <v>44</v>
      </c>
      <c r="N93" s="132" t="s">
        <v>277</v>
      </c>
      <c r="O93" s="132" t="s">
        <v>286</v>
      </c>
      <c r="P93" s="161">
        <v>10000000</v>
      </c>
      <c r="Q93" s="161"/>
      <c r="R93" s="132" t="s">
        <v>846</v>
      </c>
      <c r="S93" s="169" t="s">
        <v>518</v>
      </c>
      <c r="T93" s="114" t="s">
        <v>519</v>
      </c>
      <c r="U93" s="136"/>
    </row>
    <row r="94" spans="1:21" s="115" customFormat="1" ht="51" hidden="1" customHeight="1" x14ac:dyDescent="0.25">
      <c r="A94" s="168" t="s">
        <v>553</v>
      </c>
      <c r="B94" s="132" t="s">
        <v>33</v>
      </c>
      <c r="C94" s="131" t="s">
        <v>554</v>
      </c>
      <c r="D94" s="131" t="s">
        <v>273</v>
      </c>
      <c r="E94" s="132" t="s">
        <v>274</v>
      </c>
      <c r="F94" s="133">
        <v>951910</v>
      </c>
      <c r="G94" s="133">
        <v>10</v>
      </c>
      <c r="H94" s="132" t="s">
        <v>555</v>
      </c>
      <c r="I94" s="131" t="s">
        <v>275</v>
      </c>
      <c r="J94" s="133">
        <v>10</v>
      </c>
      <c r="K94" s="132" t="s">
        <v>276</v>
      </c>
      <c r="L94" s="133">
        <v>3603025</v>
      </c>
      <c r="M94" s="131" t="s">
        <v>44</v>
      </c>
      <c r="N94" s="132" t="s">
        <v>277</v>
      </c>
      <c r="O94" s="132" t="s">
        <v>317</v>
      </c>
      <c r="P94" s="161" t="s">
        <v>272</v>
      </c>
      <c r="Q94" s="161">
        <v>10000000</v>
      </c>
      <c r="R94" s="132" t="s">
        <v>847</v>
      </c>
      <c r="S94" s="169" t="s">
        <v>518</v>
      </c>
      <c r="T94" s="114" t="s">
        <v>519</v>
      </c>
      <c r="U94" s="136"/>
    </row>
    <row r="95" spans="1:21" s="115" customFormat="1" ht="51" hidden="1" customHeight="1" x14ac:dyDescent="0.25">
      <c r="A95" s="168" t="s">
        <v>285</v>
      </c>
      <c r="B95" s="154" t="s">
        <v>8</v>
      </c>
      <c r="C95" s="131" t="s">
        <v>848</v>
      </c>
      <c r="D95" s="131" t="s">
        <v>273</v>
      </c>
      <c r="E95" s="132" t="s">
        <v>274</v>
      </c>
      <c r="F95" s="133">
        <v>921710</v>
      </c>
      <c r="G95" s="133">
        <v>10</v>
      </c>
      <c r="H95" s="132" t="s">
        <v>849</v>
      </c>
      <c r="I95" s="131" t="s">
        <v>275</v>
      </c>
      <c r="J95" s="133">
        <v>10</v>
      </c>
      <c r="K95" s="132" t="s">
        <v>276</v>
      </c>
      <c r="L95" s="133">
        <v>3603025</v>
      </c>
      <c r="M95" s="131" t="s">
        <v>44</v>
      </c>
      <c r="N95" s="132" t="s">
        <v>277</v>
      </c>
      <c r="O95" s="132" t="s">
        <v>281</v>
      </c>
      <c r="P95" s="161" t="s">
        <v>272</v>
      </c>
      <c r="Q95" s="161">
        <v>10452800</v>
      </c>
      <c r="R95" s="132" t="s">
        <v>850</v>
      </c>
      <c r="S95" s="169" t="s">
        <v>518</v>
      </c>
      <c r="T95" s="114" t="s">
        <v>519</v>
      </c>
      <c r="U95" s="136"/>
    </row>
    <row r="96" spans="1:21" s="115" customFormat="1" ht="51" hidden="1" customHeight="1" x14ac:dyDescent="0.25">
      <c r="A96" s="168" t="s">
        <v>21</v>
      </c>
      <c r="B96" s="132" t="s">
        <v>22</v>
      </c>
      <c r="C96" s="131" t="s">
        <v>728</v>
      </c>
      <c r="D96" s="131" t="s">
        <v>273</v>
      </c>
      <c r="E96" s="132" t="s">
        <v>274</v>
      </c>
      <c r="F96" s="133">
        <v>912110</v>
      </c>
      <c r="G96" s="133">
        <v>10</v>
      </c>
      <c r="H96" s="132" t="s">
        <v>729</v>
      </c>
      <c r="I96" s="131" t="s">
        <v>275</v>
      </c>
      <c r="J96" s="133">
        <v>10</v>
      </c>
      <c r="K96" s="132" t="s">
        <v>276</v>
      </c>
      <c r="L96" s="133">
        <v>3603025</v>
      </c>
      <c r="M96" s="131" t="s">
        <v>44</v>
      </c>
      <c r="N96" s="132" t="s">
        <v>277</v>
      </c>
      <c r="O96" s="132" t="s">
        <v>281</v>
      </c>
      <c r="P96" s="161" t="s">
        <v>272</v>
      </c>
      <c r="Q96" s="161">
        <v>6673062.5</v>
      </c>
      <c r="R96" s="132" t="s">
        <v>851</v>
      </c>
      <c r="S96" s="169" t="s">
        <v>518</v>
      </c>
      <c r="T96" s="114" t="s">
        <v>519</v>
      </c>
      <c r="U96" s="136"/>
    </row>
    <row r="97" spans="1:22" s="115" customFormat="1" ht="51" hidden="1" customHeight="1" x14ac:dyDescent="0.25">
      <c r="A97" s="168" t="s">
        <v>7</v>
      </c>
      <c r="B97" s="132" t="s">
        <v>57</v>
      </c>
      <c r="C97" s="131" t="s">
        <v>547</v>
      </c>
      <c r="D97" s="131" t="s">
        <v>273</v>
      </c>
      <c r="E97" s="132" t="s">
        <v>274</v>
      </c>
      <c r="F97" s="133">
        <v>910310</v>
      </c>
      <c r="G97" s="133">
        <v>10</v>
      </c>
      <c r="H97" s="132" t="s">
        <v>548</v>
      </c>
      <c r="I97" s="131" t="s">
        <v>275</v>
      </c>
      <c r="J97" s="133">
        <v>10</v>
      </c>
      <c r="K97" s="132" t="s">
        <v>276</v>
      </c>
      <c r="L97" s="133">
        <v>3603025</v>
      </c>
      <c r="M97" s="131" t="s">
        <v>44</v>
      </c>
      <c r="N97" s="132" t="s">
        <v>277</v>
      </c>
      <c r="O97" s="132" t="s">
        <v>297</v>
      </c>
      <c r="P97" s="161" t="s">
        <v>272</v>
      </c>
      <c r="Q97" s="161">
        <v>37000000</v>
      </c>
      <c r="R97" s="132" t="s">
        <v>852</v>
      </c>
      <c r="S97" s="169" t="s">
        <v>518</v>
      </c>
      <c r="T97" s="114" t="s">
        <v>519</v>
      </c>
      <c r="U97" s="136"/>
    </row>
    <row r="98" spans="1:22" s="115" customFormat="1" ht="51" hidden="1" customHeight="1" x14ac:dyDescent="0.25">
      <c r="A98" s="168" t="s">
        <v>21</v>
      </c>
      <c r="B98" s="132" t="s">
        <v>22</v>
      </c>
      <c r="C98" s="131" t="s">
        <v>676</v>
      </c>
      <c r="D98" s="131" t="s">
        <v>273</v>
      </c>
      <c r="E98" s="132" t="s">
        <v>274</v>
      </c>
      <c r="F98" s="133">
        <v>101000</v>
      </c>
      <c r="G98" s="135" t="s">
        <v>288</v>
      </c>
      <c r="H98" s="132" t="s">
        <v>278</v>
      </c>
      <c r="I98" s="131" t="s">
        <v>275</v>
      </c>
      <c r="J98" s="131">
        <v>10</v>
      </c>
      <c r="K98" s="132" t="s">
        <v>276</v>
      </c>
      <c r="L98" s="133">
        <v>3603025</v>
      </c>
      <c r="M98" s="131" t="s">
        <v>44</v>
      </c>
      <c r="N98" s="132" t="s">
        <v>277</v>
      </c>
      <c r="O98" s="132" t="s">
        <v>845</v>
      </c>
      <c r="P98" s="161" t="s">
        <v>272</v>
      </c>
      <c r="Q98" s="161">
        <v>56688198</v>
      </c>
      <c r="R98" s="132" t="s">
        <v>853</v>
      </c>
      <c r="S98" s="169" t="s">
        <v>518</v>
      </c>
      <c r="T98" s="114" t="s">
        <v>519</v>
      </c>
      <c r="U98" s="136"/>
      <c r="V98" s="116"/>
    </row>
    <row r="99" spans="1:22" s="115" customFormat="1" ht="51" hidden="1" customHeight="1" x14ac:dyDescent="0.25">
      <c r="A99" s="168" t="s">
        <v>4</v>
      </c>
      <c r="B99" s="132" t="s">
        <v>388</v>
      </c>
      <c r="C99" s="131" t="s">
        <v>271</v>
      </c>
      <c r="D99" s="131" t="s">
        <v>712</v>
      </c>
      <c r="E99" s="132" t="s">
        <v>86</v>
      </c>
      <c r="F99" s="133">
        <v>202000</v>
      </c>
      <c r="G99" s="135" t="s">
        <v>288</v>
      </c>
      <c r="H99" s="132" t="s">
        <v>292</v>
      </c>
      <c r="I99" s="131" t="s">
        <v>713</v>
      </c>
      <c r="J99" s="133">
        <v>27</v>
      </c>
      <c r="K99" s="132" t="s">
        <v>272</v>
      </c>
      <c r="L99" s="131" t="s">
        <v>272</v>
      </c>
      <c r="M99" s="131" t="s">
        <v>272</v>
      </c>
      <c r="N99" s="132" t="s">
        <v>714</v>
      </c>
      <c r="O99" s="132" t="s">
        <v>264</v>
      </c>
      <c r="P99" s="161">
        <v>1362789</v>
      </c>
      <c r="Q99" s="161"/>
      <c r="R99" s="132" t="s">
        <v>913</v>
      </c>
      <c r="S99" s="169" t="s">
        <v>518</v>
      </c>
      <c r="T99" s="114" t="s">
        <v>519</v>
      </c>
      <c r="U99" s="136"/>
      <c r="V99" s="116"/>
    </row>
    <row r="100" spans="1:22" s="115" customFormat="1" ht="51" hidden="1" customHeight="1" x14ac:dyDescent="0.25">
      <c r="A100" s="168" t="s">
        <v>914</v>
      </c>
      <c r="B100" s="132" t="s">
        <v>1077</v>
      </c>
      <c r="C100" s="131" t="s">
        <v>914</v>
      </c>
      <c r="D100" s="131" t="s">
        <v>712</v>
      </c>
      <c r="E100" s="132" t="s">
        <v>86</v>
      </c>
      <c r="F100" s="131">
        <v>101000</v>
      </c>
      <c r="G100" s="135" t="s">
        <v>288</v>
      </c>
      <c r="H100" s="132" t="s">
        <v>278</v>
      </c>
      <c r="I100" s="131" t="s">
        <v>712</v>
      </c>
      <c r="J100" s="131">
        <v>27</v>
      </c>
      <c r="K100" s="132" t="s">
        <v>272</v>
      </c>
      <c r="L100" s="131" t="s">
        <v>272</v>
      </c>
      <c r="M100" s="131" t="s">
        <v>272</v>
      </c>
      <c r="N100" s="132" t="s">
        <v>272</v>
      </c>
      <c r="O100" s="132"/>
      <c r="P100" s="161" t="s">
        <v>272</v>
      </c>
      <c r="Q100" s="161">
        <v>1362789</v>
      </c>
      <c r="R100" s="132" t="s">
        <v>913</v>
      </c>
      <c r="S100" s="169" t="s">
        <v>518</v>
      </c>
      <c r="T100" s="114" t="s">
        <v>519</v>
      </c>
      <c r="U100" s="136">
        <f>SUM(P21:P100)</f>
        <v>1204792630.1399999</v>
      </c>
      <c r="V100" s="116">
        <f>SUM(Q21:Q100)</f>
        <v>1204792630.1399999</v>
      </c>
    </row>
    <row r="101" spans="1:22" s="115" customFormat="1" ht="51" hidden="1" customHeight="1" x14ac:dyDescent="0.25">
      <c r="A101" s="168" t="s">
        <v>4</v>
      </c>
      <c r="B101" s="132" t="s">
        <v>388</v>
      </c>
      <c r="C101" s="131" t="s">
        <v>271</v>
      </c>
      <c r="D101" s="131" t="s">
        <v>273</v>
      </c>
      <c r="E101" s="132" t="s">
        <v>274</v>
      </c>
      <c r="F101" s="133">
        <v>404034</v>
      </c>
      <c r="G101" s="133">
        <v>34</v>
      </c>
      <c r="H101" s="132" t="s">
        <v>520</v>
      </c>
      <c r="I101" s="131" t="s">
        <v>275</v>
      </c>
      <c r="J101" s="133">
        <v>20</v>
      </c>
      <c r="K101" s="132" t="s">
        <v>276</v>
      </c>
      <c r="L101" s="133">
        <v>3603025</v>
      </c>
      <c r="M101" s="131" t="s">
        <v>44</v>
      </c>
      <c r="N101" s="132" t="s">
        <v>277</v>
      </c>
      <c r="O101" s="132" t="s">
        <v>305</v>
      </c>
      <c r="P101" s="134">
        <v>84565000</v>
      </c>
      <c r="Q101" s="134"/>
      <c r="R101" s="132" t="s">
        <v>521</v>
      </c>
      <c r="S101" s="169" t="s">
        <v>530</v>
      </c>
      <c r="T101" s="114" t="s">
        <v>529</v>
      </c>
      <c r="U101" s="136"/>
      <c r="V101" s="116"/>
    </row>
    <row r="102" spans="1:22" s="115" customFormat="1" ht="51" hidden="1" customHeight="1" x14ac:dyDescent="0.25">
      <c r="A102" s="168" t="s">
        <v>279</v>
      </c>
      <c r="B102" s="132" t="s">
        <v>280</v>
      </c>
      <c r="C102" s="131" t="s">
        <v>522</v>
      </c>
      <c r="D102" s="131" t="s">
        <v>273</v>
      </c>
      <c r="E102" s="132" t="s">
        <v>274</v>
      </c>
      <c r="F102" s="133">
        <v>952834</v>
      </c>
      <c r="G102" s="133">
        <v>34</v>
      </c>
      <c r="H102" s="132" t="s">
        <v>523</v>
      </c>
      <c r="I102" s="131" t="s">
        <v>275</v>
      </c>
      <c r="J102" s="133">
        <v>20</v>
      </c>
      <c r="K102" s="132" t="s">
        <v>276</v>
      </c>
      <c r="L102" s="133">
        <v>3603025</v>
      </c>
      <c r="M102" s="131" t="s">
        <v>44</v>
      </c>
      <c r="N102" s="132" t="s">
        <v>277</v>
      </c>
      <c r="O102" s="132" t="s">
        <v>401</v>
      </c>
      <c r="P102" s="134" t="s">
        <v>272</v>
      </c>
      <c r="Q102" s="134">
        <v>440000</v>
      </c>
      <c r="R102" s="132" t="s">
        <v>524</v>
      </c>
      <c r="S102" s="169" t="s">
        <v>530</v>
      </c>
      <c r="T102" s="114" t="s">
        <v>529</v>
      </c>
      <c r="U102" s="136"/>
      <c r="V102" s="116"/>
    </row>
    <row r="103" spans="1:22" s="115" customFormat="1" ht="51" hidden="1" customHeight="1" x14ac:dyDescent="0.25">
      <c r="A103" s="168" t="s">
        <v>284</v>
      </c>
      <c r="B103" s="132" t="s">
        <v>15</v>
      </c>
      <c r="C103" s="131" t="s">
        <v>525</v>
      </c>
      <c r="D103" s="131" t="s">
        <v>273</v>
      </c>
      <c r="E103" s="132" t="s">
        <v>274</v>
      </c>
      <c r="F103" s="133">
        <v>951334</v>
      </c>
      <c r="G103" s="133">
        <v>34</v>
      </c>
      <c r="H103" s="132" t="s">
        <v>526</v>
      </c>
      <c r="I103" s="131" t="s">
        <v>275</v>
      </c>
      <c r="J103" s="133">
        <v>20</v>
      </c>
      <c r="K103" s="132" t="s">
        <v>276</v>
      </c>
      <c r="L103" s="133">
        <v>3603025</v>
      </c>
      <c r="M103" s="131" t="s">
        <v>44</v>
      </c>
      <c r="N103" s="132" t="s">
        <v>277</v>
      </c>
      <c r="O103" s="132" t="s">
        <v>401</v>
      </c>
      <c r="P103" s="134">
        <v>5875000</v>
      </c>
      <c r="Q103" s="134"/>
      <c r="R103" s="132" t="s">
        <v>527</v>
      </c>
      <c r="S103" s="169" t="s">
        <v>530</v>
      </c>
      <c r="T103" s="114" t="s">
        <v>529</v>
      </c>
      <c r="U103" s="136"/>
      <c r="V103" s="116"/>
    </row>
    <row r="104" spans="1:22" s="115" customFormat="1" ht="51" hidden="1" customHeight="1" x14ac:dyDescent="0.25">
      <c r="A104" s="168" t="s">
        <v>285</v>
      </c>
      <c r="B104" s="154" t="s">
        <v>8</v>
      </c>
      <c r="C104" s="131" t="s">
        <v>324</v>
      </c>
      <c r="D104" s="131" t="s">
        <v>273</v>
      </c>
      <c r="E104" s="132" t="s">
        <v>274</v>
      </c>
      <c r="F104" s="133">
        <v>940634</v>
      </c>
      <c r="G104" s="133">
        <v>34</v>
      </c>
      <c r="H104" s="132" t="s">
        <v>325</v>
      </c>
      <c r="I104" s="131" t="s">
        <v>275</v>
      </c>
      <c r="J104" s="133">
        <v>20</v>
      </c>
      <c r="K104" s="132" t="s">
        <v>276</v>
      </c>
      <c r="L104" s="133">
        <v>3603025</v>
      </c>
      <c r="M104" s="131" t="s">
        <v>44</v>
      </c>
      <c r="N104" s="132" t="s">
        <v>277</v>
      </c>
      <c r="O104" s="132" t="s">
        <v>305</v>
      </c>
      <c r="P104" s="134" t="s">
        <v>272</v>
      </c>
      <c r="Q104" s="134">
        <v>90000000</v>
      </c>
      <c r="R104" s="132" t="s">
        <v>528</v>
      </c>
      <c r="S104" s="169" t="s">
        <v>530</v>
      </c>
      <c r="T104" s="114" t="s">
        <v>529</v>
      </c>
      <c r="U104" s="136">
        <f>SUM(P101:P104)</f>
        <v>90440000</v>
      </c>
      <c r="V104" s="116">
        <f>SUM(Q101:Q104)</f>
        <v>90440000</v>
      </c>
    </row>
    <row r="105" spans="1:22" s="144" customFormat="1" ht="51" hidden="1" customHeight="1" x14ac:dyDescent="0.25">
      <c r="A105" s="166" t="s">
        <v>285</v>
      </c>
      <c r="B105" s="154" t="s">
        <v>8</v>
      </c>
      <c r="C105" s="153" t="s">
        <v>289</v>
      </c>
      <c r="D105" s="153" t="s">
        <v>531</v>
      </c>
      <c r="E105" s="154" t="s">
        <v>532</v>
      </c>
      <c r="F105" s="155">
        <v>101000</v>
      </c>
      <c r="G105" s="135" t="s">
        <v>288</v>
      </c>
      <c r="H105" s="154" t="s">
        <v>278</v>
      </c>
      <c r="I105" s="153" t="s">
        <v>533</v>
      </c>
      <c r="J105" s="153">
        <v>10</v>
      </c>
      <c r="K105" s="154" t="s">
        <v>534</v>
      </c>
      <c r="L105" s="155">
        <v>3602031</v>
      </c>
      <c r="M105" s="153" t="s">
        <v>44</v>
      </c>
      <c r="N105" s="154" t="s">
        <v>535</v>
      </c>
      <c r="O105" s="154" t="s">
        <v>281</v>
      </c>
      <c r="P105" s="156">
        <v>21341666</v>
      </c>
      <c r="Q105" s="156"/>
      <c r="R105" s="154" t="s">
        <v>536</v>
      </c>
      <c r="S105" s="167" t="s">
        <v>612</v>
      </c>
      <c r="T105" s="142" t="s">
        <v>613</v>
      </c>
      <c r="U105" s="147"/>
      <c r="V105" s="143"/>
    </row>
    <row r="106" spans="1:22" s="144" customFormat="1" ht="51" hidden="1" customHeight="1" x14ac:dyDescent="0.25">
      <c r="A106" s="166" t="s">
        <v>320</v>
      </c>
      <c r="B106" s="154" t="s">
        <v>25</v>
      </c>
      <c r="C106" s="153" t="s">
        <v>537</v>
      </c>
      <c r="D106" s="153" t="s">
        <v>531</v>
      </c>
      <c r="E106" s="154" t="s">
        <v>532</v>
      </c>
      <c r="F106" s="155">
        <v>922810</v>
      </c>
      <c r="G106" s="155">
        <v>10</v>
      </c>
      <c r="H106" s="154" t="s">
        <v>538</v>
      </c>
      <c r="I106" s="153" t="s">
        <v>533</v>
      </c>
      <c r="J106" s="153">
        <v>10</v>
      </c>
      <c r="K106" s="154" t="s">
        <v>534</v>
      </c>
      <c r="L106" s="155">
        <v>3602031</v>
      </c>
      <c r="M106" s="153" t="s">
        <v>44</v>
      </c>
      <c r="N106" s="154" t="s">
        <v>535</v>
      </c>
      <c r="O106" s="154" t="s">
        <v>305</v>
      </c>
      <c r="P106" s="156">
        <v>373</v>
      </c>
      <c r="Q106" s="156"/>
      <c r="R106" s="154" t="s">
        <v>539</v>
      </c>
      <c r="S106" s="167" t="s">
        <v>612</v>
      </c>
      <c r="T106" s="142" t="s">
        <v>613</v>
      </c>
      <c r="U106" s="147"/>
      <c r="V106" s="143"/>
    </row>
    <row r="107" spans="1:22" s="144" customFormat="1" ht="51" hidden="1" customHeight="1" x14ac:dyDescent="0.25">
      <c r="A107" s="166" t="s">
        <v>284</v>
      </c>
      <c r="B107" s="154" t="s">
        <v>15</v>
      </c>
      <c r="C107" s="153" t="s">
        <v>355</v>
      </c>
      <c r="D107" s="153" t="s">
        <v>531</v>
      </c>
      <c r="E107" s="154" t="s">
        <v>532</v>
      </c>
      <c r="F107" s="155">
        <v>951110</v>
      </c>
      <c r="G107" s="155">
        <v>10</v>
      </c>
      <c r="H107" s="154" t="s">
        <v>356</v>
      </c>
      <c r="I107" s="153" t="s">
        <v>533</v>
      </c>
      <c r="J107" s="153">
        <v>10</v>
      </c>
      <c r="K107" s="154" t="s">
        <v>534</v>
      </c>
      <c r="L107" s="155">
        <v>3602031</v>
      </c>
      <c r="M107" s="153" t="s">
        <v>44</v>
      </c>
      <c r="N107" s="154" t="s">
        <v>535</v>
      </c>
      <c r="O107" s="154" t="s">
        <v>287</v>
      </c>
      <c r="P107" s="156">
        <v>11406</v>
      </c>
      <c r="Q107" s="156"/>
      <c r="R107" s="154" t="s">
        <v>540</v>
      </c>
      <c r="S107" s="167" t="s">
        <v>612</v>
      </c>
      <c r="T107" s="142" t="s">
        <v>613</v>
      </c>
      <c r="U107" s="147"/>
      <c r="V107" s="143"/>
    </row>
    <row r="108" spans="1:22" s="144" customFormat="1" ht="51" hidden="1" customHeight="1" x14ac:dyDescent="0.25">
      <c r="A108" s="166" t="s">
        <v>285</v>
      </c>
      <c r="B108" s="154" t="s">
        <v>8</v>
      </c>
      <c r="C108" s="153" t="s">
        <v>363</v>
      </c>
      <c r="D108" s="153" t="s">
        <v>531</v>
      </c>
      <c r="E108" s="154" t="s">
        <v>532</v>
      </c>
      <c r="F108" s="155">
        <v>940310</v>
      </c>
      <c r="G108" s="155">
        <v>10</v>
      </c>
      <c r="H108" s="154" t="s">
        <v>364</v>
      </c>
      <c r="I108" s="153" t="s">
        <v>533</v>
      </c>
      <c r="J108" s="153">
        <v>10</v>
      </c>
      <c r="K108" s="154" t="s">
        <v>534</v>
      </c>
      <c r="L108" s="155">
        <v>3602031</v>
      </c>
      <c r="M108" s="153" t="s">
        <v>44</v>
      </c>
      <c r="N108" s="154" t="s">
        <v>535</v>
      </c>
      <c r="O108" s="154" t="s">
        <v>287</v>
      </c>
      <c r="P108" s="156">
        <v>546328</v>
      </c>
      <c r="Q108" s="156"/>
      <c r="R108" s="154" t="s">
        <v>541</v>
      </c>
      <c r="S108" s="167" t="s">
        <v>612</v>
      </c>
      <c r="T108" s="142" t="s">
        <v>613</v>
      </c>
      <c r="U108" s="147"/>
      <c r="V108" s="143"/>
    </row>
    <row r="109" spans="1:22" s="144" customFormat="1" ht="51" hidden="1" customHeight="1" x14ac:dyDescent="0.25">
      <c r="A109" s="166" t="s">
        <v>331</v>
      </c>
      <c r="B109" s="154" t="s">
        <v>19</v>
      </c>
      <c r="C109" s="153" t="s">
        <v>357</v>
      </c>
      <c r="D109" s="153" t="s">
        <v>531</v>
      </c>
      <c r="E109" s="154" t="s">
        <v>532</v>
      </c>
      <c r="F109" s="155">
        <v>953610</v>
      </c>
      <c r="G109" s="155">
        <v>10</v>
      </c>
      <c r="H109" s="154" t="s">
        <v>358</v>
      </c>
      <c r="I109" s="153" t="s">
        <v>533</v>
      </c>
      <c r="J109" s="153">
        <v>10</v>
      </c>
      <c r="K109" s="154" t="s">
        <v>534</v>
      </c>
      <c r="L109" s="155">
        <v>3602031</v>
      </c>
      <c r="M109" s="153" t="s">
        <v>44</v>
      </c>
      <c r="N109" s="154" t="s">
        <v>535</v>
      </c>
      <c r="O109" s="154" t="s">
        <v>287</v>
      </c>
      <c r="P109" s="156">
        <v>17038</v>
      </c>
      <c r="Q109" s="156"/>
      <c r="R109" s="154" t="s">
        <v>542</v>
      </c>
      <c r="S109" s="167" t="s">
        <v>612</v>
      </c>
      <c r="T109" s="142" t="s">
        <v>613</v>
      </c>
      <c r="U109" s="147"/>
      <c r="V109" s="143"/>
    </row>
    <row r="110" spans="1:22" s="144" customFormat="1" ht="51" hidden="1" customHeight="1" x14ac:dyDescent="0.25">
      <c r="A110" s="166" t="s">
        <v>5</v>
      </c>
      <c r="B110" s="154" t="s">
        <v>6</v>
      </c>
      <c r="C110" s="153" t="s">
        <v>543</v>
      </c>
      <c r="D110" s="153" t="s">
        <v>531</v>
      </c>
      <c r="E110" s="154" t="s">
        <v>532</v>
      </c>
      <c r="F110" s="155">
        <v>920210</v>
      </c>
      <c r="G110" s="155">
        <v>10</v>
      </c>
      <c r="H110" s="154" t="s">
        <v>544</v>
      </c>
      <c r="I110" s="153" t="s">
        <v>533</v>
      </c>
      <c r="J110" s="153">
        <v>10</v>
      </c>
      <c r="K110" s="154" t="s">
        <v>534</v>
      </c>
      <c r="L110" s="155">
        <v>3602031</v>
      </c>
      <c r="M110" s="153" t="s">
        <v>44</v>
      </c>
      <c r="N110" s="154" t="s">
        <v>535</v>
      </c>
      <c r="O110" s="154" t="s">
        <v>287</v>
      </c>
      <c r="P110" s="156">
        <v>2359297</v>
      </c>
      <c r="Q110" s="156"/>
      <c r="R110" s="154" t="s">
        <v>545</v>
      </c>
      <c r="S110" s="167" t="s">
        <v>612</v>
      </c>
      <c r="T110" s="142" t="s">
        <v>613</v>
      </c>
      <c r="U110" s="147"/>
      <c r="V110" s="143"/>
    </row>
    <row r="111" spans="1:22" s="144" customFormat="1" ht="51" hidden="1" customHeight="1" x14ac:dyDescent="0.25">
      <c r="A111" s="166" t="s">
        <v>320</v>
      </c>
      <c r="B111" s="154" t="s">
        <v>25</v>
      </c>
      <c r="C111" s="153" t="s">
        <v>367</v>
      </c>
      <c r="D111" s="153" t="s">
        <v>531</v>
      </c>
      <c r="E111" s="154" t="s">
        <v>532</v>
      </c>
      <c r="F111" s="155">
        <v>954410</v>
      </c>
      <c r="G111" s="155">
        <v>10</v>
      </c>
      <c r="H111" s="154" t="s">
        <v>368</v>
      </c>
      <c r="I111" s="153" t="s">
        <v>533</v>
      </c>
      <c r="J111" s="153">
        <v>10</v>
      </c>
      <c r="K111" s="154" t="s">
        <v>534</v>
      </c>
      <c r="L111" s="155">
        <v>3602031</v>
      </c>
      <c r="M111" s="153" t="s">
        <v>44</v>
      </c>
      <c r="N111" s="154" t="s">
        <v>535</v>
      </c>
      <c r="O111" s="154" t="s">
        <v>287</v>
      </c>
      <c r="P111" s="156">
        <v>3324206</v>
      </c>
      <c r="Q111" s="156"/>
      <c r="R111" s="154" t="s">
        <v>546</v>
      </c>
      <c r="S111" s="167" t="s">
        <v>612</v>
      </c>
      <c r="T111" s="142" t="s">
        <v>613</v>
      </c>
      <c r="U111" s="147"/>
      <c r="V111" s="143"/>
    </row>
    <row r="112" spans="1:22" s="144" customFormat="1" ht="51" hidden="1" customHeight="1" x14ac:dyDescent="0.25">
      <c r="A112" s="166" t="s">
        <v>320</v>
      </c>
      <c r="B112" s="154" t="s">
        <v>25</v>
      </c>
      <c r="C112" s="153" t="s">
        <v>367</v>
      </c>
      <c r="D112" s="153" t="s">
        <v>531</v>
      </c>
      <c r="E112" s="154" t="s">
        <v>532</v>
      </c>
      <c r="F112" s="155">
        <v>954410</v>
      </c>
      <c r="G112" s="155">
        <v>10</v>
      </c>
      <c r="H112" s="154" t="s">
        <v>368</v>
      </c>
      <c r="I112" s="153" t="s">
        <v>533</v>
      </c>
      <c r="J112" s="153">
        <v>10</v>
      </c>
      <c r="K112" s="154" t="s">
        <v>534</v>
      </c>
      <c r="L112" s="155">
        <v>3602031</v>
      </c>
      <c r="M112" s="153" t="s">
        <v>44</v>
      </c>
      <c r="N112" s="154" t="s">
        <v>535</v>
      </c>
      <c r="O112" s="154" t="s">
        <v>305</v>
      </c>
      <c r="P112" s="156">
        <v>380345</v>
      </c>
      <c r="Q112" s="156"/>
      <c r="R112" s="154" t="s">
        <v>546</v>
      </c>
      <c r="S112" s="167" t="s">
        <v>612</v>
      </c>
      <c r="T112" s="142" t="s">
        <v>613</v>
      </c>
      <c r="U112" s="147"/>
      <c r="V112" s="143"/>
    </row>
    <row r="113" spans="1:22" s="144" customFormat="1" ht="51" hidden="1" customHeight="1" x14ac:dyDescent="0.25">
      <c r="A113" s="166" t="s">
        <v>7</v>
      </c>
      <c r="B113" s="154" t="s">
        <v>57</v>
      </c>
      <c r="C113" s="153" t="s">
        <v>547</v>
      </c>
      <c r="D113" s="153" t="s">
        <v>531</v>
      </c>
      <c r="E113" s="154" t="s">
        <v>532</v>
      </c>
      <c r="F113" s="155">
        <v>910310</v>
      </c>
      <c r="G113" s="155">
        <v>10</v>
      </c>
      <c r="H113" s="154" t="s">
        <v>548</v>
      </c>
      <c r="I113" s="153" t="s">
        <v>533</v>
      </c>
      <c r="J113" s="153">
        <v>10</v>
      </c>
      <c r="K113" s="154" t="s">
        <v>534</v>
      </c>
      <c r="L113" s="155">
        <v>3602031</v>
      </c>
      <c r="M113" s="153" t="s">
        <v>44</v>
      </c>
      <c r="N113" s="154" t="s">
        <v>535</v>
      </c>
      <c r="O113" s="154" t="s">
        <v>287</v>
      </c>
      <c r="P113" s="156">
        <v>46898413</v>
      </c>
      <c r="Q113" s="156"/>
      <c r="R113" s="154" t="s">
        <v>549</v>
      </c>
      <c r="S113" s="167" t="s">
        <v>612</v>
      </c>
      <c r="T113" s="142" t="s">
        <v>613</v>
      </c>
      <c r="U113" s="147"/>
      <c r="V113" s="143"/>
    </row>
    <row r="114" spans="1:22" s="144" customFormat="1" ht="51" hidden="1" customHeight="1" x14ac:dyDescent="0.25">
      <c r="A114" s="166" t="s">
        <v>7</v>
      </c>
      <c r="B114" s="154" t="s">
        <v>57</v>
      </c>
      <c r="C114" s="153" t="s">
        <v>547</v>
      </c>
      <c r="D114" s="153" t="s">
        <v>531</v>
      </c>
      <c r="E114" s="154" t="s">
        <v>532</v>
      </c>
      <c r="F114" s="155">
        <v>910310</v>
      </c>
      <c r="G114" s="155">
        <v>10</v>
      </c>
      <c r="H114" s="154" t="s">
        <v>548</v>
      </c>
      <c r="I114" s="153" t="s">
        <v>533</v>
      </c>
      <c r="J114" s="153">
        <v>10</v>
      </c>
      <c r="K114" s="154" t="s">
        <v>534</v>
      </c>
      <c r="L114" s="155">
        <v>3602031</v>
      </c>
      <c r="M114" s="153" t="s">
        <v>44</v>
      </c>
      <c r="N114" s="154" t="s">
        <v>535</v>
      </c>
      <c r="O114" s="154" t="s">
        <v>305</v>
      </c>
      <c r="P114" s="156">
        <v>2224531</v>
      </c>
      <c r="Q114" s="156"/>
      <c r="R114" s="154" t="s">
        <v>549</v>
      </c>
      <c r="S114" s="167" t="s">
        <v>612</v>
      </c>
      <c r="T114" s="142" t="s">
        <v>613</v>
      </c>
      <c r="U114" s="147"/>
      <c r="V114" s="143"/>
    </row>
    <row r="115" spans="1:22" s="144" customFormat="1" ht="51" hidden="1" customHeight="1" x14ac:dyDescent="0.25">
      <c r="A115" s="166" t="s">
        <v>331</v>
      </c>
      <c r="B115" s="154" t="s">
        <v>19</v>
      </c>
      <c r="C115" s="153" t="s">
        <v>550</v>
      </c>
      <c r="D115" s="153" t="s">
        <v>531</v>
      </c>
      <c r="E115" s="154" t="s">
        <v>532</v>
      </c>
      <c r="F115" s="155">
        <v>953410</v>
      </c>
      <c r="G115" s="155">
        <v>10</v>
      </c>
      <c r="H115" s="154" t="s">
        <v>551</v>
      </c>
      <c r="I115" s="153" t="s">
        <v>533</v>
      </c>
      <c r="J115" s="153">
        <v>10</v>
      </c>
      <c r="K115" s="154" t="s">
        <v>534</v>
      </c>
      <c r="L115" s="155">
        <v>3602031</v>
      </c>
      <c r="M115" s="153" t="s">
        <v>44</v>
      </c>
      <c r="N115" s="154" t="s">
        <v>535</v>
      </c>
      <c r="O115" s="154" t="s">
        <v>287</v>
      </c>
      <c r="P115" s="156">
        <v>26044</v>
      </c>
      <c r="Q115" s="156"/>
      <c r="R115" s="154" t="s">
        <v>552</v>
      </c>
      <c r="S115" s="167" t="s">
        <v>612</v>
      </c>
      <c r="T115" s="142" t="s">
        <v>613</v>
      </c>
      <c r="U115" s="147"/>
      <c r="V115" s="143"/>
    </row>
    <row r="116" spans="1:22" s="144" customFormat="1" ht="51" hidden="1" customHeight="1" x14ac:dyDescent="0.25">
      <c r="A116" s="166" t="s">
        <v>331</v>
      </c>
      <c r="B116" s="154" t="s">
        <v>19</v>
      </c>
      <c r="C116" s="153" t="s">
        <v>550</v>
      </c>
      <c r="D116" s="153" t="s">
        <v>531</v>
      </c>
      <c r="E116" s="154" t="s">
        <v>532</v>
      </c>
      <c r="F116" s="155">
        <v>953410</v>
      </c>
      <c r="G116" s="155">
        <v>10</v>
      </c>
      <c r="H116" s="154" t="s">
        <v>551</v>
      </c>
      <c r="I116" s="153" t="s">
        <v>533</v>
      </c>
      <c r="J116" s="153">
        <v>10</v>
      </c>
      <c r="K116" s="154" t="s">
        <v>534</v>
      </c>
      <c r="L116" s="155">
        <v>3602031</v>
      </c>
      <c r="M116" s="153" t="s">
        <v>44</v>
      </c>
      <c r="N116" s="154" t="s">
        <v>535</v>
      </c>
      <c r="O116" s="154" t="s">
        <v>305</v>
      </c>
      <c r="P116" s="156">
        <v>13509</v>
      </c>
      <c r="Q116" s="156"/>
      <c r="R116" s="154" t="s">
        <v>552</v>
      </c>
      <c r="S116" s="167" t="s">
        <v>612</v>
      </c>
      <c r="T116" s="142" t="s">
        <v>613</v>
      </c>
      <c r="U116" s="147"/>
      <c r="V116" s="143"/>
    </row>
    <row r="117" spans="1:22" s="144" customFormat="1" ht="51" hidden="1" customHeight="1" x14ac:dyDescent="0.25">
      <c r="A117" s="166" t="s">
        <v>553</v>
      </c>
      <c r="B117" s="154" t="s">
        <v>33</v>
      </c>
      <c r="C117" s="153" t="s">
        <v>554</v>
      </c>
      <c r="D117" s="153" t="s">
        <v>531</v>
      </c>
      <c r="E117" s="154" t="s">
        <v>532</v>
      </c>
      <c r="F117" s="155">
        <v>951910</v>
      </c>
      <c r="G117" s="155">
        <v>10</v>
      </c>
      <c r="H117" s="154" t="s">
        <v>555</v>
      </c>
      <c r="I117" s="153" t="s">
        <v>533</v>
      </c>
      <c r="J117" s="153">
        <v>10</v>
      </c>
      <c r="K117" s="154" t="s">
        <v>534</v>
      </c>
      <c r="L117" s="155">
        <v>3602031</v>
      </c>
      <c r="M117" s="153" t="s">
        <v>44</v>
      </c>
      <c r="N117" s="154" t="s">
        <v>535</v>
      </c>
      <c r="O117" s="154" t="s">
        <v>287</v>
      </c>
      <c r="P117" s="156">
        <v>912252</v>
      </c>
      <c r="Q117" s="156"/>
      <c r="R117" s="154" t="s">
        <v>556</v>
      </c>
      <c r="S117" s="167" t="s">
        <v>612</v>
      </c>
      <c r="T117" s="142" t="s">
        <v>613</v>
      </c>
      <c r="U117" s="147"/>
      <c r="V117" s="143"/>
    </row>
    <row r="118" spans="1:22" s="144" customFormat="1" ht="51" hidden="1" customHeight="1" x14ac:dyDescent="0.25">
      <c r="A118" s="166" t="s">
        <v>553</v>
      </c>
      <c r="B118" s="154" t="s">
        <v>33</v>
      </c>
      <c r="C118" s="153" t="s">
        <v>557</v>
      </c>
      <c r="D118" s="153" t="s">
        <v>531</v>
      </c>
      <c r="E118" s="154" t="s">
        <v>532</v>
      </c>
      <c r="F118" s="155">
        <v>101000</v>
      </c>
      <c r="G118" s="135" t="s">
        <v>288</v>
      </c>
      <c r="H118" s="154" t="s">
        <v>278</v>
      </c>
      <c r="I118" s="153" t="s">
        <v>533</v>
      </c>
      <c r="J118" s="153">
        <v>10</v>
      </c>
      <c r="K118" s="154" t="s">
        <v>534</v>
      </c>
      <c r="L118" s="155">
        <v>3602031</v>
      </c>
      <c r="M118" s="153" t="s">
        <v>44</v>
      </c>
      <c r="N118" s="154" t="s">
        <v>535</v>
      </c>
      <c r="O118" s="154" t="s">
        <v>281</v>
      </c>
      <c r="P118" s="156">
        <v>459667</v>
      </c>
      <c r="Q118" s="156"/>
      <c r="R118" s="154" t="s">
        <v>556</v>
      </c>
      <c r="S118" s="167" t="s">
        <v>612</v>
      </c>
      <c r="T118" s="142" t="s">
        <v>613</v>
      </c>
      <c r="U118" s="147"/>
      <c r="V118" s="143"/>
    </row>
    <row r="119" spans="1:22" s="144" customFormat="1" ht="51" hidden="1" customHeight="1" x14ac:dyDescent="0.25">
      <c r="A119" s="166" t="s">
        <v>553</v>
      </c>
      <c r="B119" s="154" t="s">
        <v>33</v>
      </c>
      <c r="C119" s="153" t="s">
        <v>557</v>
      </c>
      <c r="D119" s="153" t="s">
        <v>531</v>
      </c>
      <c r="E119" s="154" t="s">
        <v>532</v>
      </c>
      <c r="F119" s="155">
        <v>101000</v>
      </c>
      <c r="G119" s="135" t="s">
        <v>288</v>
      </c>
      <c r="H119" s="154" t="s">
        <v>278</v>
      </c>
      <c r="I119" s="153" t="s">
        <v>533</v>
      </c>
      <c r="J119" s="153">
        <v>10</v>
      </c>
      <c r="K119" s="154" t="s">
        <v>534</v>
      </c>
      <c r="L119" s="155">
        <v>3602031</v>
      </c>
      <c r="M119" s="153" t="s">
        <v>44</v>
      </c>
      <c r="N119" s="154" t="s">
        <v>535</v>
      </c>
      <c r="O119" s="154" t="s">
        <v>281</v>
      </c>
      <c r="P119" s="156">
        <v>139000</v>
      </c>
      <c r="Q119" s="156"/>
      <c r="R119" s="154" t="s">
        <v>556</v>
      </c>
      <c r="S119" s="167" t="s">
        <v>612</v>
      </c>
      <c r="T119" s="142" t="s">
        <v>613</v>
      </c>
      <c r="U119" s="147"/>
      <c r="V119" s="143"/>
    </row>
    <row r="120" spans="1:22" s="144" customFormat="1" ht="51" hidden="1" customHeight="1" x14ac:dyDescent="0.25">
      <c r="A120" s="166" t="s">
        <v>328</v>
      </c>
      <c r="B120" s="154" t="s">
        <v>23</v>
      </c>
      <c r="C120" s="153" t="s">
        <v>342</v>
      </c>
      <c r="D120" s="153" t="s">
        <v>531</v>
      </c>
      <c r="E120" s="154" t="s">
        <v>532</v>
      </c>
      <c r="F120" s="155">
        <v>954510</v>
      </c>
      <c r="G120" s="155">
        <v>10</v>
      </c>
      <c r="H120" s="154" t="s">
        <v>343</v>
      </c>
      <c r="I120" s="153" t="s">
        <v>533</v>
      </c>
      <c r="J120" s="153">
        <v>10</v>
      </c>
      <c r="K120" s="154" t="s">
        <v>534</v>
      </c>
      <c r="L120" s="155">
        <v>3602031</v>
      </c>
      <c r="M120" s="153" t="s">
        <v>44</v>
      </c>
      <c r="N120" s="154" t="s">
        <v>535</v>
      </c>
      <c r="O120" s="154" t="s">
        <v>287</v>
      </c>
      <c r="P120" s="156">
        <v>11938</v>
      </c>
      <c r="Q120" s="156"/>
      <c r="R120" s="154" t="s">
        <v>558</v>
      </c>
      <c r="S120" s="167" t="s">
        <v>612</v>
      </c>
      <c r="T120" s="142" t="s">
        <v>613</v>
      </c>
      <c r="U120" s="147"/>
      <c r="V120" s="143"/>
    </row>
    <row r="121" spans="1:22" s="144" customFormat="1" ht="51" hidden="1" customHeight="1" x14ac:dyDescent="0.25">
      <c r="A121" s="166" t="s">
        <v>279</v>
      </c>
      <c r="B121" s="154" t="s">
        <v>280</v>
      </c>
      <c r="C121" s="153" t="s">
        <v>559</v>
      </c>
      <c r="D121" s="153" t="s">
        <v>531</v>
      </c>
      <c r="E121" s="154" t="s">
        <v>532</v>
      </c>
      <c r="F121" s="155">
        <v>911610</v>
      </c>
      <c r="G121" s="155">
        <v>10</v>
      </c>
      <c r="H121" s="154" t="s">
        <v>560</v>
      </c>
      <c r="I121" s="153" t="s">
        <v>533</v>
      </c>
      <c r="J121" s="153">
        <v>10</v>
      </c>
      <c r="K121" s="154" t="s">
        <v>534</v>
      </c>
      <c r="L121" s="155">
        <v>3602031</v>
      </c>
      <c r="M121" s="153" t="s">
        <v>44</v>
      </c>
      <c r="N121" s="154" t="s">
        <v>535</v>
      </c>
      <c r="O121" s="154" t="s">
        <v>287</v>
      </c>
      <c r="P121" s="156">
        <v>96778</v>
      </c>
      <c r="Q121" s="156"/>
      <c r="R121" s="154" t="s">
        <v>561</v>
      </c>
      <c r="S121" s="167" t="s">
        <v>612</v>
      </c>
      <c r="T121" s="142" t="s">
        <v>613</v>
      </c>
      <c r="U121" s="147"/>
      <c r="V121" s="143"/>
    </row>
    <row r="122" spans="1:22" s="144" customFormat="1" ht="51" hidden="1" customHeight="1" x14ac:dyDescent="0.25">
      <c r="A122" s="166" t="s">
        <v>21</v>
      </c>
      <c r="B122" s="154" t="s">
        <v>22</v>
      </c>
      <c r="C122" s="153" t="s">
        <v>562</v>
      </c>
      <c r="D122" s="153" t="s">
        <v>531</v>
      </c>
      <c r="E122" s="154" t="s">
        <v>532</v>
      </c>
      <c r="F122" s="155">
        <v>930810</v>
      </c>
      <c r="G122" s="155">
        <v>10</v>
      </c>
      <c r="H122" s="154" t="s">
        <v>563</v>
      </c>
      <c r="I122" s="153" t="s">
        <v>533</v>
      </c>
      <c r="J122" s="153">
        <v>10</v>
      </c>
      <c r="K122" s="154" t="s">
        <v>534</v>
      </c>
      <c r="L122" s="155">
        <v>3602031</v>
      </c>
      <c r="M122" s="153" t="s">
        <v>44</v>
      </c>
      <c r="N122" s="154" t="s">
        <v>535</v>
      </c>
      <c r="O122" s="154" t="s">
        <v>287</v>
      </c>
      <c r="P122" s="156">
        <v>3</v>
      </c>
      <c r="Q122" s="156"/>
      <c r="R122" s="154" t="s">
        <v>564</v>
      </c>
      <c r="S122" s="167" t="s">
        <v>612</v>
      </c>
      <c r="T122" s="142" t="s">
        <v>613</v>
      </c>
      <c r="U122" s="147"/>
      <c r="V122" s="143"/>
    </row>
    <row r="123" spans="1:22" s="144" customFormat="1" ht="51" hidden="1" customHeight="1" x14ac:dyDescent="0.25">
      <c r="A123" s="166" t="s">
        <v>21</v>
      </c>
      <c r="B123" s="154" t="s">
        <v>22</v>
      </c>
      <c r="C123" s="153" t="s">
        <v>562</v>
      </c>
      <c r="D123" s="153" t="s">
        <v>531</v>
      </c>
      <c r="E123" s="154" t="s">
        <v>532</v>
      </c>
      <c r="F123" s="155">
        <v>930810</v>
      </c>
      <c r="G123" s="155">
        <v>10</v>
      </c>
      <c r="H123" s="154" t="s">
        <v>563</v>
      </c>
      <c r="I123" s="153" t="s">
        <v>533</v>
      </c>
      <c r="J123" s="153">
        <v>10</v>
      </c>
      <c r="K123" s="154" t="s">
        <v>534</v>
      </c>
      <c r="L123" s="155">
        <v>3602031</v>
      </c>
      <c r="M123" s="153" t="s">
        <v>44</v>
      </c>
      <c r="N123" s="154" t="s">
        <v>535</v>
      </c>
      <c r="O123" s="154" t="s">
        <v>286</v>
      </c>
      <c r="P123" s="156">
        <v>378267</v>
      </c>
      <c r="Q123" s="156"/>
      <c r="R123" s="154" t="s">
        <v>564</v>
      </c>
      <c r="S123" s="167" t="s">
        <v>612</v>
      </c>
      <c r="T123" s="142" t="s">
        <v>613</v>
      </c>
      <c r="U123" s="147"/>
      <c r="V123" s="143"/>
    </row>
    <row r="124" spans="1:22" s="144" customFormat="1" ht="51" hidden="1" customHeight="1" x14ac:dyDescent="0.25">
      <c r="A124" s="166" t="s">
        <v>284</v>
      </c>
      <c r="B124" s="154" t="s">
        <v>15</v>
      </c>
      <c r="C124" s="153" t="s">
        <v>389</v>
      </c>
      <c r="D124" s="153" t="s">
        <v>531</v>
      </c>
      <c r="E124" s="154" t="s">
        <v>532</v>
      </c>
      <c r="F124" s="155">
        <v>923210</v>
      </c>
      <c r="G124" s="155">
        <v>10</v>
      </c>
      <c r="H124" s="154" t="s">
        <v>390</v>
      </c>
      <c r="I124" s="153" t="s">
        <v>533</v>
      </c>
      <c r="J124" s="153">
        <v>10</v>
      </c>
      <c r="K124" s="154" t="s">
        <v>534</v>
      </c>
      <c r="L124" s="155">
        <v>3602031</v>
      </c>
      <c r="M124" s="153" t="s">
        <v>44</v>
      </c>
      <c r="N124" s="154" t="s">
        <v>535</v>
      </c>
      <c r="O124" s="154" t="s">
        <v>305</v>
      </c>
      <c r="P124" s="156">
        <v>336211</v>
      </c>
      <c r="Q124" s="156"/>
      <c r="R124" s="154" t="s">
        <v>565</v>
      </c>
      <c r="S124" s="167" t="s">
        <v>612</v>
      </c>
      <c r="T124" s="142" t="s">
        <v>613</v>
      </c>
      <c r="U124" s="147"/>
      <c r="V124" s="143"/>
    </row>
    <row r="125" spans="1:22" s="144" customFormat="1" ht="51" hidden="1" customHeight="1" x14ac:dyDescent="0.25">
      <c r="A125" s="166" t="s">
        <v>21</v>
      </c>
      <c r="B125" s="154" t="s">
        <v>22</v>
      </c>
      <c r="C125" s="153" t="s">
        <v>566</v>
      </c>
      <c r="D125" s="153" t="s">
        <v>531</v>
      </c>
      <c r="E125" s="154" t="s">
        <v>532</v>
      </c>
      <c r="F125" s="155">
        <v>922310</v>
      </c>
      <c r="G125" s="155">
        <v>10</v>
      </c>
      <c r="H125" s="154" t="s">
        <v>567</v>
      </c>
      <c r="I125" s="153" t="s">
        <v>533</v>
      </c>
      <c r="J125" s="153">
        <v>10</v>
      </c>
      <c r="K125" s="154" t="s">
        <v>534</v>
      </c>
      <c r="L125" s="155">
        <v>3602031</v>
      </c>
      <c r="M125" s="153" t="s">
        <v>44</v>
      </c>
      <c r="N125" s="154" t="s">
        <v>535</v>
      </c>
      <c r="O125" s="154" t="s">
        <v>305</v>
      </c>
      <c r="P125" s="156">
        <v>44427930</v>
      </c>
      <c r="Q125" s="156"/>
      <c r="R125" s="154" t="s">
        <v>568</v>
      </c>
      <c r="S125" s="167" t="s">
        <v>612</v>
      </c>
      <c r="T125" s="142" t="s">
        <v>613</v>
      </c>
      <c r="U125" s="147"/>
      <c r="V125" s="143"/>
    </row>
    <row r="126" spans="1:22" s="144" customFormat="1" ht="51" hidden="1" customHeight="1" x14ac:dyDescent="0.25">
      <c r="A126" s="166" t="s">
        <v>285</v>
      </c>
      <c r="B126" s="154" t="s">
        <v>8</v>
      </c>
      <c r="C126" s="153" t="s">
        <v>569</v>
      </c>
      <c r="D126" s="153" t="s">
        <v>531</v>
      </c>
      <c r="E126" s="154" t="s">
        <v>532</v>
      </c>
      <c r="F126" s="155">
        <v>921510</v>
      </c>
      <c r="G126" s="155">
        <v>10</v>
      </c>
      <c r="H126" s="154" t="s">
        <v>570</v>
      </c>
      <c r="I126" s="153" t="s">
        <v>533</v>
      </c>
      <c r="J126" s="153">
        <v>10</v>
      </c>
      <c r="K126" s="154" t="s">
        <v>534</v>
      </c>
      <c r="L126" s="155">
        <v>3602031</v>
      </c>
      <c r="M126" s="153" t="s">
        <v>44</v>
      </c>
      <c r="N126" s="154" t="s">
        <v>535</v>
      </c>
      <c r="O126" s="154" t="s">
        <v>287</v>
      </c>
      <c r="P126" s="156">
        <v>63273867</v>
      </c>
      <c r="Q126" s="156"/>
      <c r="R126" s="154" t="s">
        <v>571</v>
      </c>
      <c r="S126" s="167" t="s">
        <v>612</v>
      </c>
      <c r="T126" s="142" t="s">
        <v>613</v>
      </c>
      <c r="U126" s="147"/>
      <c r="V126" s="143"/>
    </row>
    <row r="127" spans="1:22" s="144" customFormat="1" ht="51" hidden="1" customHeight="1" x14ac:dyDescent="0.25">
      <c r="A127" s="166" t="s">
        <v>4</v>
      </c>
      <c r="B127" s="132" t="s">
        <v>388</v>
      </c>
      <c r="C127" s="153" t="s">
        <v>271</v>
      </c>
      <c r="D127" s="153" t="s">
        <v>531</v>
      </c>
      <c r="E127" s="154" t="s">
        <v>532</v>
      </c>
      <c r="F127" s="155">
        <v>505000</v>
      </c>
      <c r="G127" s="135" t="s">
        <v>288</v>
      </c>
      <c r="H127" s="154" t="s">
        <v>319</v>
      </c>
      <c r="I127" s="153" t="s">
        <v>533</v>
      </c>
      <c r="J127" s="153">
        <v>10</v>
      </c>
      <c r="K127" s="154" t="s">
        <v>534</v>
      </c>
      <c r="L127" s="155">
        <v>3602031</v>
      </c>
      <c r="M127" s="153" t="s">
        <v>44</v>
      </c>
      <c r="N127" s="154" t="s">
        <v>535</v>
      </c>
      <c r="O127" s="154" t="s">
        <v>305</v>
      </c>
      <c r="P127" s="156">
        <v>113621441</v>
      </c>
      <c r="Q127" s="156"/>
      <c r="R127" s="154" t="s">
        <v>572</v>
      </c>
      <c r="S127" s="167" t="s">
        <v>612</v>
      </c>
      <c r="T127" s="142" t="s">
        <v>613</v>
      </c>
      <c r="U127" s="147"/>
      <c r="V127" s="143"/>
    </row>
    <row r="128" spans="1:22" s="144" customFormat="1" ht="51" hidden="1" customHeight="1" x14ac:dyDescent="0.25">
      <c r="A128" s="166" t="s">
        <v>303</v>
      </c>
      <c r="B128" s="154" t="s">
        <v>61</v>
      </c>
      <c r="C128" s="153" t="s">
        <v>573</v>
      </c>
      <c r="D128" s="153" t="s">
        <v>531</v>
      </c>
      <c r="E128" s="154" t="s">
        <v>532</v>
      </c>
      <c r="F128" s="155">
        <v>911510</v>
      </c>
      <c r="G128" s="155">
        <v>10</v>
      </c>
      <c r="H128" s="154" t="s">
        <v>574</v>
      </c>
      <c r="I128" s="153" t="s">
        <v>533</v>
      </c>
      <c r="J128" s="153">
        <v>10</v>
      </c>
      <c r="K128" s="154" t="s">
        <v>534</v>
      </c>
      <c r="L128" s="155">
        <v>3602031</v>
      </c>
      <c r="M128" s="153" t="s">
        <v>44</v>
      </c>
      <c r="N128" s="154" t="s">
        <v>535</v>
      </c>
      <c r="O128" s="154" t="s">
        <v>305</v>
      </c>
      <c r="P128" s="156" t="s">
        <v>272</v>
      </c>
      <c r="Q128" s="156">
        <v>66520774</v>
      </c>
      <c r="R128" s="154" t="s">
        <v>575</v>
      </c>
      <c r="S128" s="167" t="s">
        <v>612</v>
      </c>
      <c r="T128" s="142" t="s">
        <v>613</v>
      </c>
      <c r="U128" s="147"/>
      <c r="V128" s="143"/>
    </row>
    <row r="129" spans="1:22" s="144" customFormat="1" ht="51" hidden="1" customHeight="1" x14ac:dyDescent="0.25">
      <c r="A129" s="166" t="s">
        <v>231</v>
      </c>
      <c r="B129" s="154" t="s">
        <v>63</v>
      </c>
      <c r="C129" s="153" t="s">
        <v>576</v>
      </c>
      <c r="D129" s="153" t="s">
        <v>531</v>
      </c>
      <c r="E129" s="154" t="s">
        <v>532</v>
      </c>
      <c r="F129" s="155">
        <v>101000</v>
      </c>
      <c r="G129" s="135" t="s">
        <v>288</v>
      </c>
      <c r="H129" s="154" t="s">
        <v>278</v>
      </c>
      <c r="I129" s="153" t="s">
        <v>533</v>
      </c>
      <c r="J129" s="153">
        <v>10</v>
      </c>
      <c r="K129" s="154" t="s">
        <v>534</v>
      </c>
      <c r="L129" s="155">
        <v>3602031</v>
      </c>
      <c r="M129" s="153" t="s">
        <v>44</v>
      </c>
      <c r="N129" s="154" t="s">
        <v>535</v>
      </c>
      <c r="O129" s="154" t="s">
        <v>317</v>
      </c>
      <c r="P129" s="156" t="s">
        <v>272</v>
      </c>
      <c r="Q129" s="156">
        <v>5000000</v>
      </c>
      <c r="R129" s="154" t="s">
        <v>577</v>
      </c>
      <c r="S129" s="167" t="s">
        <v>612</v>
      </c>
      <c r="T129" s="142" t="s">
        <v>613</v>
      </c>
      <c r="U129" s="147"/>
      <c r="V129" s="143"/>
    </row>
    <row r="130" spans="1:22" s="144" customFormat="1" ht="51" hidden="1" customHeight="1" x14ac:dyDescent="0.25">
      <c r="A130" s="166" t="s">
        <v>578</v>
      </c>
      <c r="B130" s="154" t="s">
        <v>14</v>
      </c>
      <c r="C130" s="153" t="s">
        <v>579</v>
      </c>
      <c r="D130" s="153" t="s">
        <v>531</v>
      </c>
      <c r="E130" s="154" t="s">
        <v>532</v>
      </c>
      <c r="F130" s="155">
        <v>101000</v>
      </c>
      <c r="G130" s="135" t="s">
        <v>288</v>
      </c>
      <c r="H130" s="154" t="s">
        <v>278</v>
      </c>
      <c r="I130" s="153" t="s">
        <v>533</v>
      </c>
      <c r="J130" s="153">
        <v>10</v>
      </c>
      <c r="K130" s="154" t="s">
        <v>534</v>
      </c>
      <c r="L130" s="155">
        <v>3602031</v>
      </c>
      <c r="M130" s="153" t="s">
        <v>44</v>
      </c>
      <c r="N130" s="154" t="s">
        <v>535</v>
      </c>
      <c r="O130" s="154" t="s">
        <v>317</v>
      </c>
      <c r="P130" s="156" t="s">
        <v>272</v>
      </c>
      <c r="Q130" s="156">
        <v>8500000</v>
      </c>
      <c r="R130" s="154" t="s">
        <v>580</v>
      </c>
      <c r="S130" s="167" t="s">
        <v>612</v>
      </c>
      <c r="T130" s="142" t="s">
        <v>613</v>
      </c>
      <c r="U130" s="147"/>
      <c r="V130" s="143"/>
    </row>
    <row r="131" spans="1:22" s="144" customFormat="1" ht="51" hidden="1" customHeight="1" x14ac:dyDescent="0.25">
      <c r="A131" s="166" t="s">
        <v>279</v>
      </c>
      <c r="B131" s="154" t="s">
        <v>280</v>
      </c>
      <c r="C131" s="153" t="s">
        <v>522</v>
      </c>
      <c r="D131" s="153" t="s">
        <v>531</v>
      </c>
      <c r="E131" s="154" t="s">
        <v>532</v>
      </c>
      <c r="F131" s="155">
        <v>952810</v>
      </c>
      <c r="G131" s="155">
        <v>10</v>
      </c>
      <c r="H131" s="154" t="s">
        <v>523</v>
      </c>
      <c r="I131" s="153" t="s">
        <v>533</v>
      </c>
      <c r="J131" s="153">
        <v>10</v>
      </c>
      <c r="K131" s="154" t="s">
        <v>534</v>
      </c>
      <c r="L131" s="155">
        <v>3602031</v>
      </c>
      <c r="M131" s="153" t="s">
        <v>44</v>
      </c>
      <c r="N131" s="154" t="s">
        <v>535</v>
      </c>
      <c r="O131" s="154" t="s">
        <v>317</v>
      </c>
      <c r="P131" s="156" t="s">
        <v>272</v>
      </c>
      <c r="Q131" s="156">
        <v>5000000</v>
      </c>
      <c r="R131" s="154" t="s">
        <v>581</v>
      </c>
      <c r="S131" s="167" t="s">
        <v>612</v>
      </c>
      <c r="T131" s="142" t="s">
        <v>613</v>
      </c>
      <c r="U131" s="147"/>
      <c r="V131" s="143"/>
    </row>
    <row r="132" spans="1:22" s="144" customFormat="1" ht="51" hidden="1" customHeight="1" x14ac:dyDescent="0.25">
      <c r="A132" s="166" t="s">
        <v>582</v>
      </c>
      <c r="B132" s="154" t="s">
        <v>31</v>
      </c>
      <c r="C132" s="153" t="s">
        <v>583</v>
      </c>
      <c r="D132" s="153" t="s">
        <v>531</v>
      </c>
      <c r="E132" s="154" t="s">
        <v>532</v>
      </c>
      <c r="F132" s="155">
        <v>954210</v>
      </c>
      <c r="G132" s="155">
        <v>10</v>
      </c>
      <c r="H132" s="154" t="s">
        <v>584</v>
      </c>
      <c r="I132" s="153" t="s">
        <v>533</v>
      </c>
      <c r="J132" s="153">
        <v>10</v>
      </c>
      <c r="K132" s="154" t="s">
        <v>534</v>
      </c>
      <c r="L132" s="155">
        <v>3602031</v>
      </c>
      <c r="M132" s="153" t="s">
        <v>44</v>
      </c>
      <c r="N132" s="154" t="s">
        <v>535</v>
      </c>
      <c r="O132" s="154" t="s">
        <v>305</v>
      </c>
      <c r="P132" s="156" t="s">
        <v>272</v>
      </c>
      <c r="Q132" s="156">
        <v>47000000</v>
      </c>
      <c r="R132" s="154" t="s">
        <v>585</v>
      </c>
      <c r="S132" s="167" t="s">
        <v>612</v>
      </c>
      <c r="T132" s="142" t="s">
        <v>613</v>
      </c>
      <c r="U132" s="147"/>
      <c r="V132" s="143"/>
    </row>
    <row r="133" spans="1:22" s="144" customFormat="1" ht="51" hidden="1" customHeight="1" x14ac:dyDescent="0.25">
      <c r="A133" s="166" t="s">
        <v>5</v>
      </c>
      <c r="B133" s="154" t="s">
        <v>6</v>
      </c>
      <c r="C133" s="153" t="s">
        <v>375</v>
      </c>
      <c r="D133" s="153" t="s">
        <v>531</v>
      </c>
      <c r="E133" s="154" t="s">
        <v>532</v>
      </c>
      <c r="F133" s="155">
        <v>950410</v>
      </c>
      <c r="G133" s="155">
        <v>10</v>
      </c>
      <c r="H133" s="154" t="s">
        <v>376</v>
      </c>
      <c r="I133" s="153" t="s">
        <v>533</v>
      </c>
      <c r="J133" s="153">
        <v>10</v>
      </c>
      <c r="K133" s="154" t="s">
        <v>534</v>
      </c>
      <c r="L133" s="155">
        <v>3602031</v>
      </c>
      <c r="M133" s="153" t="s">
        <v>44</v>
      </c>
      <c r="N133" s="154" t="s">
        <v>535</v>
      </c>
      <c r="O133" s="154" t="s">
        <v>286</v>
      </c>
      <c r="P133" s="156" t="s">
        <v>272</v>
      </c>
      <c r="Q133" s="156">
        <v>70000000</v>
      </c>
      <c r="R133" s="154" t="s">
        <v>586</v>
      </c>
      <c r="S133" s="167" t="s">
        <v>612</v>
      </c>
      <c r="T133" s="142" t="s">
        <v>613</v>
      </c>
      <c r="U133" s="147"/>
      <c r="V133" s="143"/>
    </row>
    <row r="134" spans="1:22" s="144" customFormat="1" ht="51" hidden="1" customHeight="1" x14ac:dyDescent="0.25">
      <c r="A134" s="166" t="s">
        <v>338</v>
      </c>
      <c r="B134" s="154" t="s">
        <v>11</v>
      </c>
      <c r="C134" s="153" t="s">
        <v>351</v>
      </c>
      <c r="D134" s="153" t="s">
        <v>531</v>
      </c>
      <c r="E134" s="154" t="s">
        <v>532</v>
      </c>
      <c r="F134" s="155">
        <v>922010</v>
      </c>
      <c r="G134" s="155">
        <v>10</v>
      </c>
      <c r="H134" s="154" t="s">
        <v>352</v>
      </c>
      <c r="I134" s="153" t="s">
        <v>533</v>
      </c>
      <c r="J134" s="153">
        <v>10</v>
      </c>
      <c r="K134" s="154" t="s">
        <v>534</v>
      </c>
      <c r="L134" s="155">
        <v>3602031</v>
      </c>
      <c r="M134" s="153" t="s">
        <v>44</v>
      </c>
      <c r="N134" s="154" t="s">
        <v>535</v>
      </c>
      <c r="O134" s="154" t="s">
        <v>286</v>
      </c>
      <c r="P134" s="156" t="s">
        <v>272</v>
      </c>
      <c r="Q134" s="156">
        <v>14000000</v>
      </c>
      <c r="R134" s="154" t="s">
        <v>587</v>
      </c>
      <c r="S134" s="167" t="s">
        <v>612</v>
      </c>
      <c r="T134" s="142" t="s">
        <v>613</v>
      </c>
      <c r="U134" s="147"/>
      <c r="V134" s="143"/>
    </row>
    <row r="135" spans="1:22" s="144" customFormat="1" ht="51" hidden="1" customHeight="1" x14ac:dyDescent="0.25">
      <c r="A135" s="166" t="s">
        <v>578</v>
      </c>
      <c r="B135" s="154" t="s">
        <v>14</v>
      </c>
      <c r="C135" s="153" t="s">
        <v>588</v>
      </c>
      <c r="D135" s="153" t="s">
        <v>531</v>
      </c>
      <c r="E135" s="154" t="s">
        <v>532</v>
      </c>
      <c r="F135" s="155">
        <v>952110</v>
      </c>
      <c r="G135" s="155">
        <v>10</v>
      </c>
      <c r="H135" s="154" t="s">
        <v>589</v>
      </c>
      <c r="I135" s="153" t="s">
        <v>533</v>
      </c>
      <c r="J135" s="153">
        <v>10</v>
      </c>
      <c r="K135" s="154" t="s">
        <v>534</v>
      </c>
      <c r="L135" s="155">
        <v>3602031</v>
      </c>
      <c r="M135" s="153" t="s">
        <v>44</v>
      </c>
      <c r="N135" s="154" t="s">
        <v>535</v>
      </c>
      <c r="O135" s="154" t="s">
        <v>305</v>
      </c>
      <c r="P135" s="156" t="s">
        <v>272</v>
      </c>
      <c r="Q135" s="156">
        <v>20000000</v>
      </c>
      <c r="R135" s="154" t="s">
        <v>587</v>
      </c>
      <c r="S135" s="167" t="s">
        <v>612</v>
      </c>
      <c r="T135" s="142" t="s">
        <v>613</v>
      </c>
      <c r="U135" s="147"/>
      <c r="V135" s="143"/>
    </row>
    <row r="136" spans="1:22" s="144" customFormat="1" ht="51" hidden="1" customHeight="1" x14ac:dyDescent="0.25">
      <c r="A136" s="166" t="s">
        <v>578</v>
      </c>
      <c r="B136" s="154" t="s">
        <v>14</v>
      </c>
      <c r="C136" s="153" t="s">
        <v>590</v>
      </c>
      <c r="D136" s="153" t="s">
        <v>531</v>
      </c>
      <c r="E136" s="154" t="s">
        <v>532</v>
      </c>
      <c r="F136" s="155">
        <v>911410</v>
      </c>
      <c r="G136" s="155">
        <v>10</v>
      </c>
      <c r="H136" s="154" t="s">
        <v>591</v>
      </c>
      <c r="I136" s="153" t="s">
        <v>533</v>
      </c>
      <c r="J136" s="153">
        <v>10</v>
      </c>
      <c r="K136" s="154" t="s">
        <v>534</v>
      </c>
      <c r="L136" s="155">
        <v>3602031</v>
      </c>
      <c r="M136" s="153" t="s">
        <v>44</v>
      </c>
      <c r="N136" s="154" t="s">
        <v>535</v>
      </c>
      <c r="O136" s="154" t="s">
        <v>286</v>
      </c>
      <c r="P136" s="156" t="s">
        <v>272</v>
      </c>
      <c r="Q136" s="156">
        <v>8000000</v>
      </c>
      <c r="R136" s="154" t="s">
        <v>587</v>
      </c>
      <c r="S136" s="167" t="s">
        <v>612</v>
      </c>
      <c r="T136" s="142" t="s">
        <v>613</v>
      </c>
      <c r="U136" s="147"/>
      <c r="V136" s="143"/>
    </row>
    <row r="137" spans="1:22" s="144" customFormat="1" ht="51" hidden="1" customHeight="1" x14ac:dyDescent="0.25">
      <c r="A137" s="166" t="s">
        <v>592</v>
      </c>
      <c r="B137" s="154" t="s">
        <v>30</v>
      </c>
      <c r="C137" s="153" t="s">
        <v>593</v>
      </c>
      <c r="D137" s="153" t="s">
        <v>531</v>
      </c>
      <c r="E137" s="154" t="s">
        <v>532</v>
      </c>
      <c r="F137" s="155">
        <v>101000</v>
      </c>
      <c r="G137" s="135" t="s">
        <v>288</v>
      </c>
      <c r="H137" s="154" t="s">
        <v>278</v>
      </c>
      <c r="I137" s="153" t="s">
        <v>533</v>
      </c>
      <c r="J137" s="153">
        <v>10</v>
      </c>
      <c r="K137" s="154" t="s">
        <v>534</v>
      </c>
      <c r="L137" s="155">
        <v>3602031</v>
      </c>
      <c r="M137" s="153" t="s">
        <v>44</v>
      </c>
      <c r="N137" s="154" t="s">
        <v>535</v>
      </c>
      <c r="O137" s="154" t="s">
        <v>317</v>
      </c>
      <c r="P137" s="156" t="s">
        <v>272</v>
      </c>
      <c r="Q137" s="156">
        <v>5000000</v>
      </c>
      <c r="R137" s="154" t="s">
        <v>594</v>
      </c>
      <c r="S137" s="167" t="s">
        <v>612</v>
      </c>
      <c r="T137" s="142" t="s">
        <v>613</v>
      </c>
      <c r="U137" s="147"/>
      <c r="V137" s="143"/>
    </row>
    <row r="138" spans="1:22" s="144" customFormat="1" ht="51" hidden="1" customHeight="1" x14ac:dyDescent="0.25">
      <c r="A138" s="166" t="s">
        <v>341</v>
      </c>
      <c r="B138" s="154" t="s">
        <v>17</v>
      </c>
      <c r="C138" s="153" t="s">
        <v>595</v>
      </c>
      <c r="D138" s="153" t="s">
        <v>531</v>
      </c>
      <c r="E138" s="154" t="s">
        <v>532</v>
      </c>
      <c r="F138" s="155">
        <v>952410</v>
      </c>
      <c r="G138" s="155">
        <v>10</v>
      </c>
      <c r="H138" s="154" t="s">
        <v>596</v>
      </c>
      <c r="I138" s="153" t="s">
        <v>533</v>
      </c>
      <c r="J138" s="153">
        <v>10</v>
      </c>
      <c r="K138" s="154" t="s">
        <v>534</v>
      </c>
      <c r="L138" s="155">
        <v>3602031</v>
      </c>
      <c r="M138" s="153" t="s">
        <v>44</v>
      </c>
      <c r="N138" s="154" t="s">
        <v>535</v>
      </c>
      <c r="O138" s="154" t="s">
        <v>305</v>
      </c>
      <c r="P138" s="156" t="s">
        <v>272</v>
      </c>
      <c r="Q138" s="156">
        <v>51779736</v>
      </c>
      <c r="R138" s="154" t="s">
        <v>597</v>
      </c>
      <c r="S138" s="167" t="s">
        <v>612</v>
      </c>
      <c r="T138" s="142" t="s">
        <v>613</v>
      </c>
      <c r="U138" s="147"/>
      <c r="V138" s="143"/>
    </row>
    <row r="139" spans="1:22" s="144" customFormat="1" ht="51" hidden="1" customHeight="1" x14ac:dyDescent="0.25">
      <c r="A139" s="166" t="s">
        <v>279</v>
      </c>
      <c r="B139" s="154" t="s">
        <v>280</v>
      </c>
      <c r="C139" s="153" t="s">
        <v>598</v>
      </c>
      <c r="D139" s="153" t="s">
        <v>531</v>
      </c>
      <c r="E139" s="154" t="s">
        <v>532</v>
      </c>
      <c r="F139" s="155">
        <v>101000</v>
      </c>
      <c r="G139" s="135" t="s">
        <v>288</v>
      </c>
      <c r="H139" s="154" t="s">
        <v>278</v>
      </c>
      <c r="I139" s="153" t="s">
        <v>599</v>
      </c>
      <c r="J139" s="153">
        <v>10</v>
      </c>
      <c r="K139" s="154" t="s">
        <v>600</v>
      </c>
      <c r="L139" s="155">
        <v>3602013</v>
      </c>
      <c r="M139" s="153" t="s">
        <v>44</v>
      </c>
      <c r="N139" s="154" t="s">
        <v>601</v>
      </c>
      <c r="O139" s="154" t="s">
        <v>281</v>
      </c>
      <c r="P139" s="156">
        <v>2646668</v>
      </c>
      <c r="Q139" s="156"/>
      <c r="R139" s="154" t="s">
        <v>602</v>
      </c>
      <c r="S139" s="167" t="s">
        <v>612</v>
      </c>
      <c r="T139" s="142" t="s">
        <v>613</v>
      </c>
      <c r="U139" s="147"/>
      <c r="V139" s="143"/>
    </row>
    <row r="140" spans="1:22" s="144" customFormat="1" ht="51" hidden="1" customHeight="1" x14ac:dyDescent="0.25">
      <c r="A140" s="166" t="s">
        <v>279</v>
      </c>
      <c r="B140" s="154" t="s">
        <v>280</v>
      </c>
      <c r="C140" s="153" t="s">
        <v>598</v>
      </c>
      <c r="D140" s="153" t="s">
        <v>531</v>
      </c>
      <c r="E140" s="154" t="s">
        <v>532</v>
      </c>
      <c r="F140" s="155">
        <v>101000</v>
      </c>
      <c r="G140" s="135" t="s">
        <v>288</v>
      </c>
      <c r="H140" s="154" t="s">
        <v>278</v>
      </c>
      <c r="I140" s="153" t="s">
        <v>599</v>
      </c>
      <c r="J140" s="153">
        <v>10</v>
      </c>
      <c r="K140" s="154" t="s">
        <v>600</v>
      </c>
      <c r="L140" s="155">
        <v>3602013</v>
      </c>
      <c r="M140" s="153" t="s">
        <v>44</v>
      </c>
      <c r="N140" s="154" t="s">
        <v>601</v>
      </c>
      <c r="O140" s="154" t="s">
        <v>317</v>
      </c>
      <c r="P140" s="156" t="s">
        <v>272</v>
      </c>
      <c r="Q140" s="156">
        <v>2646668</v>
      </c>
      <c r="R140" s="154" t="s">
        <v>602</v>
      </c>
      <c r="S140" s="167" t="s">
        <v>612</v>
      </c>
      <c r="T140" s="142" t="s">
        <v>613</v>
      </c>
      <c r="U140" s="147"/>
      <c r="V140" s="143"/>
    </row>
    <row r="141" spans="1:22" s="144" customFormat="1" ht="51" hidden="1" customHeight="1" x14ac:dyDescent="0.25">
      <c r="A141" s="166" t="s">
        <v>279</v>
      </c>
      <c r="B141" s="154" t="s">
        <v>280</v>
      </c>
      <c r="C141" s="153" t="s">
        <v>598</v>
      </c>
      <c r="D141" s="153" t="s">
        <v>531</v>
      </c>
      <c r="E141" s="154" t="s">
        <v>532</v>
      </c>
      <c r="F141" s="155">
        <v>101000</v>
      </c>
      <c r="G141" s="135" t="s">
        <v>288</v>
      </c>
      <c r="H141" s="154" t="s">
        <v>278</v>
      </c>
      <c r="I141" s="153" t="s">
        <v>603</v>
      </c>
      <c r="J141" s="153">
        <v>10</v>
      </c>
      <c r="K141" s="154" t="s">
        <v>604</v>
      </c>
      <c r="L141" s="155">
        <v>3602036</v>
      </c>
      <c r="M141" s="153" t="s">
        <v>44</v>
      </c>
      <c r="N141" s="154" t="s">
        <v>605</v>
      </c>
      <c r="O141" s="154" t="s">
        <v>281</v>
      </c>
      <c r="P141" s="156">
        <v>1800000</v>
      </c>
      <c r="Q141" s="156"/>
      <c r="R141" s="154" t="s">
        <v>602</v>
      </c>
      <c r="S141" s="167" t="s">
        <v>612</v>
      </c>
      <c r="T141" s="142" t="s">
        <v>613</v>
      </c>
      <c r="U141" s="147"/>
      <c r="V141" s="143"/>
    </row>
    <row r="142" spans="1:22" s="144" customFormat="1" ht="51" hidden="1" customHeight="1" x14ac:dyDescent="0.25">
      <c r="A142" s="166" t="s">
        <v>279</v>
      </c>
      <c r="B142" s="154" t="s">
        <v>280</v>
      </c>
      <c r="C142" s="153" t="s">
        <v>598</v>
      </c>
      <c r="D142" s="153" t="s">
        <v>531</v>
      </c>
      <c r="E142" s="154" t="s">
        <v>532</v>
      </c>
      <c r="F142" s="155">
        <v>101000</v>
      </c>
      <c r="G142" s="135" t="s">
        <v>288</v>
      </c>
      <c r="H142" s="154" t="s">
        <v>606</v>
      </c>
      <c r="I142" s="153" t="s">
        <v>603</v>
      </c>
      <c r="J142" s="153">
        <v>10</v>
      </c>
      <c r="K142" s="154" t="s">
        <v>604</v>
      </c>
      <c r="L142" s="155">
        <v>3602036</v>
      </c>
      <c r="M142" s="153" t="s">
        <v>44</v>
      </c>
      <c r="N142" s="154" t="s">
        <v>605</v>
      </c>
      <c r="O142" s="154" t="s">
        <v>317</v>
      </c>
      <c r="P142" s="156" t="s">
        <v>272</v>
      </c>
      <c r="Q142" s="156">
        <v>1800000</v>
      </c>
      <c r="R142" s="154" t="s">
        <v>602</v>
      </c>
      <c r="S142" s="167" t="s">
        <v>612</v>
      </c>
      <c r="T142" s="142" t="s">
        <v>613</v>
      </c>
      <c r="U142" s="147"/>
      <c r="V142" s="143"/>
    </row>
    <row r="143" spans="1:22" s="144" customFormat="1" ht="51" hidden="1" customHeight="1" x14ac:dyDescent="0.25">
      <c r="A143" s="166" t="s">
        <v>578</v>
      </c>
      <c r="B143" s="154" t="s">
        <v>14</v>
      </c>
      <c r="C143" s="153" t="s">
        <v>607</v>
      </c>
      <c r="D143" s="153" t="s">
        <v>531</v>
      </c>
      <c r="E143" s="154" t="s">
        <v>532</v>
      </c>
      <c r="F143" s="155">
        <v>952010</v>
      </c>
      <c r="G143" s="155">
        <v>10</v>
      </c>
      <c r="H143" s="154" t="s">
        <v>606</v>
      </c>
      <c r="I143" s="153" t="s">
        <v>533</v>
      </c>
      <c r="J143" s="153">
        <v>10</v>
      </c>
      <c r="K143" s="154" t="s">
        <v>534</v>
      </c>
      <c r="L143" s="155">
        <v>3602031</v>
      </c>
      <c r="M143" s="153" t="s">
        <v>44</v>
      </c>
      <c r="N143" s="154" t="s">
        <v>535</v>
      </c>
      <c r="O143" s="154" t="s">
        <v>287</v>
      </c>
      <c r="P143" s="156">
        <v>2000000</v>
      </c>
      <c r="Q143" s="156"/>
      <c r="R143" s="154" t="s">
        <v>608</v>
      </c>
      <c r="S143" s="167" t="s">
        <v>612</v>
      </c>
      <c r="T143" s="142" t="s">
        <v>613</v>
      </c>
      <c r="U143" s="147"/>
      <c r="V143" s="143"/>
    </row>
    <row r="144" spans="1:22" s="144" customFormat="1" ht="51" hidden="1" customHeight="1" x14ac:dyDescent="0.25">
      <c r="A144" s="166" t="s">
        <v>578</v>
      </c>
      <c r="B144" s="154" t="s">
        <v>14</v>
      </c>
      <c r="C144" s="153" t="s">
        <v>607</v>
      </c>
      <c r="D144" s="153" t="s">
        <v>531</v>
      </c>
      <c r="E144" s="154" t="s">
        <v>532</v>
      </c>
      <c r="F144" s="153">
        <v>952010</v>
      </c>
      <c r="G144" s="155">
        <v>10</v>
      </c>
      <c r="H144" s="154" t="s">
        <v>860</v>
      </c>
      <c r="I144" s="153" t="s">
        <v>533</v>
      </c>
      <c r="J144" s="153">
        <v>10</v>
      </c>
      <c r="K144" s="154" t="s">
        <v>534</v>
      </c>
      <c r="L144" s="155">
        <v>3602031</v>
      </c>
      <c r="M144" s="153" t="s">
        <v>44</v>
      </c>
      <c r="N144" s="154" t="s">
        <v>535</v>
      </c>
      <c r="O144" s="154" t="s">
        <v>286</v>
      </c>
      <c r="P144" s="156" t="s">
        <v>272</v>
      </c>
      <c r="Q144" s="156">
        <v>2000000</v>
      </c>
      <c r="R144" s="154" t="s">
        <v>608</v>
      </c>
      <c r="S144" s="167" t="s">
        <v>612</v>
      </c>
      <c r="T144" s="142" t="s">
        <v>613</v>
      </c>
      <c r="U144" s="147"/>
      <c r="V144" s="143"/>
    </row>
    <row r="145" spans="1:23" s="144" customFormat="1" ht="51" customHeight="1" x14ac:dyDescent="0.25">
      <c r="A145" s="166" t="s">
        <v>5</v>
      </c>
      <c r="B145" s="154" t="s">
        <v>6</v>
      </c>
      <c r="C145" s="153" t="s">
        <v>610</v>
      </c>
      <c r="D145" s="153" t="s">
        <v>531</v>
      </c>
      <c r="E145" s="154" t="s">
        <v>532</v>
      </c>
      <c r="F145" s="155">
        <v>950310</v>
      </c>
      <c r="G145" s="155">
        <v>10</v>
      </c>
      <c r="H145" s="154" t="s">
        <v>609</v>
      </c>
      <c r="I145" s="153" t="s">
        <v>533</v>
      </c>
      <c r="J145" s="153">
        <v>10</v>
      </c>
      <c r="K145" s="154" t="s">
        <v>534</v>
      </c>
      <c r="L145" s="155">
        <v>3602031</v>
      </c>
      <c r="M145" s="153" t="s">
        <v>44</v>
      </c>
      <c r="N145" s="154" t="s">
        <v>535</v>
      </c>
      <c r="O145" s="154" t="s">
        <v>287</v>
      </c>
      <c r="P145" s="156">
        <v>7076563</v>
      </c>
      <c r="Q145" s="156"/>
      <c r="R145" s="154" t="s">
        <v>611</v>
      </c>
      <c r="S145" s="167" t="s">
        <v>612</v>
      </c>
      <c r="T145" s="142" t="s">
        <v>613</v>
      </c>
      <c r="U145" s="147"/>
      <c r="V145" s="143"/>
    </row>
    <row r="146" spans="1:23" s="144" customFormat="1" ht="51" customHeight="1" x14ac:dyDescent="0.25">
      <c r="A146" s="166" t="s">
        <v>5</v>
      </c>
      <c r="B146" s="154" t="s">
        <v>6</v>
      </c>
      <c r="C146" s="153" t="s">
        <v>610</v>
      </c>
      <c r="D146" s="153" t="s">
        <v>531</v>
      </c>
      <c r="E146" s="154" t="s">
        <v>532</v>
      </c>
      <c r="F146" s="155">
        <v>950310</v>
      </c>
      <c r="G146" s="155">
        <v>10</v>
      </c>
      <c r="H146" s="154" t="s">
        <v>609</v>
      </c>
      <c r="I146" s="153" t="s">
        <v>533</v>
      </c>
      <c r="J146" s="153">
        <v>10</v>
      </c>
      <c r="K146" s="154" t="s">
        <v>534</v>
      </c>
      <c r="L146" s="155">
        <v>3602031</v>
      </c>
      <c r="M146" s="153" t="s">
        <v>44</v>
      </c>
      <c r="N146" s="154" t="s">
        <v>535</v>
      </c>
      <c r="O146" s="154" t="s">
        <v>305</v>
      </c>
      <c r="P146" s="156" t="s">
        <v>272</v>
      </c>
      <c r="Q146" s="156">
        <v>7076563</v>
      </c>
      <c r="R146" s="154" t="s">
        <v>611</v>
      </c>
      <c r="S146" s="167" t="s">
        <v>612</v>
      </c>
      <c r="T146" s="142" t="s">
        <v>613</v>
      </c>
      <c r="U146" s="147">
        <f>SUM(P105:P146)</f>
        <v>314323741</v>
      </c>
      <c r="V146" s="143">
        <f>SUM(Q105:Q146)</f>
        <v>314323741</v>
      </c>
    </row>
    <row r="147" spans="1:23" s="115" customFormat="1" ht="51" hidden="1" customHeight="1" x14ac:dyDescent="0.25">
      <c r="A147" s="168" t="s">
        <v>578</v>
      </c>
      <c r="B147" s="132" t="s">
        <v>14</v>
      </c>
      <c r="C147" s="131" t="s">
        <v>579</v>
      </c>
      <c r="D147" s="131" t="s">
        <v>309</v>
      </c>
      <c r="E147" s="132" t="s">
        <v>211</v>
      </c>
      <c r="F147" s="133">
        <v>101024</v>
      </c>
      <c r="G147" s="133">
        <v>24</v>
      </c>
      <c r="H147" s="132" t="s">
        <v>278</v>
      </c>
      <c r="I147" s="131" t="s">
        <v>614</v>
      </c>
      <c r="J147" s="133">
        <v>10</v>
      </c>
      <c r="K147" s="132" t="s">
        <v>615</v>
      </c>
      <c r="L147" s="133">
        <v>3699016</v>
      </c>
      <c r="M147" s="131" t="s">
        <v>44</v>
      </c>
      <c r="N147" s="132" t="s">
        <v>616</v>
      </c>
      <c r="O147" s="132" t="s">
        <v>617</v>
      </c>
      <c r="P147" s="134">
        <v>2195000</v>
      </c>
      <c r="Q147" s="134"/>
      <c r="R147" s="132" t="s">
        <v>618</v>
      </c>
      <c r="S147" s="169" t="s">
        <v>677</v>
      </c>
      <c r="T147" s="114" t="s">
        <v>678</v>
      </c>
      <c r="U147" s="136"/>
    </row>
    <row r="148" spans="1:23" s="115" customFormat="1" ht="51" hidden="1" customHeight="1" x14ac:dyDescent="0.25">
      <c r="A148" s="168" t="s">
        <v>338</v>
      </c>
      <c r="B148" s="132" t="s">
        <v>11</v>
      </c>
      <c r="C148" s="131" t="s">
        <v>417</v>
      </c>
      <c r="D148" s="131" t="s">
        <v>309</v>
      </c>
      <c r="E148" s="132" t="s">
        <v>211</v>
      </c>
      <c r="F148" s="133">
        <v>101024</v>
      </c>
      <c r="G148" s="133">
        <v>24</v>
      </c>
      <c r="H148" s="132" t="s">
        <v>278</v>
      </c>
      <c r="I148" s="131" t="s">
        <v>359</v>
      </c>
      <c r="J148" s="133">
        <v>11</v>
      </c>
      <c r="K148" s="132" t="s">
        <v>360</v>
      </c>
      <c r="L148" s="133">
        <v>3699009</v>
      </c>
      <c r="M148" s="131" t="s">
        <v>44</v>
      </c>
      <c r="N148" s="132" t="s">
        <v>361</v>
      </c>
      <c r="O148" s="132" t="s">
        <v>362</v>
      </c>
      <c r="P148" s="134">
        <v>130000000</v>
      </c>
      <c r="Q148" s="134"/>
      <c r="R148" s="132" t="s">
        <v>619</v>
      </c>
      <c r="S148" s="169" t="s">
        <v>677</v>
      </c>
      <c r="T148" s="114" t="s">
        <v>678</v>
      </c>
      <c r="U148" s="136"/>
    </row>
    <row r="149" spans="1:23" s="115" customFormat="1" ht="51" hidden="1" customHeight="1" x14ac:dyDescent="0.25">
      <c r="A149" s="168" t="s">
        <v>328</v>
      </c>
      <c r="B149" s="132" t="s">
        <v>23</v>
      </c>
      <c r="C149" s="131" t="s">
        <v>620</v>
      </c>
      <c r="D149" s="131" t="s">
        <v>309</v>
      </c>
      <c r="E149" s="132" t="s">
        <v>211</v>
      </c>
      <c r="F149" s="133">
        <v>912224</v>
      </c>
      <c r="G149" s="133">
        <v>24</v>
      </c>
      <c r="H149" s="132" t="s">
        <v>621</v>
      </c>
      <c r="I149" s="131" t="s">
        <v>359</v>
      </c>
      <c r="J149" s="133">
        <v>10</v>
      </c>
      <c r="K149" s="132" t="s">
        <v>360</v>
      </c>
      <c r="L149" s="133">
        <v>3699009</v>
      </c>
      <c r="M149" s="131" t="s">
        <v>44</v>
      </c>
      <c r="N149" s="132" t="s">
        <v>361</v>
      </c>
      <c r="O149" s="132" t="s">
        <v>362</v>
      </c>
      <c r="P149" s="134">
        <v>3044940</v>
      </c>
      <c r="Q149" s="134"/>
      <c r="R149" s="132" t="s">
        <v>622</v>
      </c>
      <c r="S149" s="169" t="s">
        <v>677</v>
      </c>
      <c r="T149" s="114" t="s">
        <v>678</v>
      </c>
      <c r="U149" s="136"/>
    </row>
    <row r="150" spans="1:23" s="115" customFormat="1" ht="51" hidden="1" customHeight="1" x14ac:dyDescent="0.25">
      <c r="A150" s="168" t="s">
        <v>311</v>
      </c>
      <c r="B150" s="132" t="s">
        <v>27</v>
      </c>
      <c r="C150" s="131" t="s">
        <v>623</v>
      </c>
      <c r="D150" s="131" t="s">
        <v>309</v>
      </c>
      <c r="E150" s="132" t="s">
        <v>211</v>
      </c>
      <c r="F150" s="133">
        <v>101024</v>
      </c>
      <c r="G150" s="133">
        <v>24</v>
      </c>
      <c r="H150" s="132" t="s">
        <v>278</v>
      </c>
      <c r="I150" s="131" t="s">
        <v>624</v>
      </c>
      <c r="J150" s="133">
        <v>10</v>
      </c>
      <c r="K150" s="132" t="s">
        <v>625</v>
      </c>
      <c r="L150" s="133">
        <v>3699011</v>
      </c>
      <c r="M150" s="131" t="s">
        <v>44</v>
      </c>
      <c r="N150" s="132" t="s">
        <v>626</v>
      </c>
      <c r="O150" s="132" t="s">
        <v>362</v>
      </c>
      <c r="P150" s="134">
        <v>4400000</v>
      </c>
      <c r="Q150" s="134"/>
      <c r="R150" s="132" t="s">
        <v>627</v>
      </c>
      <c r="S150" s="169" t="s">
        <v>677</v>
      </c>
      <c r="T150" s="114" t="s">
        <v>678</v>
      </c>
      <c r="U150" s="136"/>
    </row>
    <row r="151" spans="1:23" s="115" customFormat="1" ht="51" hidden="1" customHeight="1" x14ac:dyDescent="0.25">
      <c r="A151" s="168" t="s">
        <v>311</v>
      </c>
      <c r="B151" s="132" t="s">
        <v>27</v>
      </c>
      <c r="C151" s="131" t="s">
        <v>623</v>
      </c>
      <c r="D151" s="131" t="s">
        <v>309</v>
      </c>
      <c r="E151" s="132" t="s">
        <v>211</v>
      </c>
      <c r="F151" s="133">
        <v>101024</v>
      </c>
      <c r="G151" s="133">
        <v>24</v>
      </c>
      <c r="H151" s="132" t="s">
        <v>278</v>
      </c>
      <c r="I151" s="131" t="s">
        <v>614</v>
      </c>
      <c r="J151" s="133">
        <v>10</v>
      </c>
      <c r="K151" s="132" t="s">
        <v>615</v>
      </c>
      <c r="L151" s="133">
        <v>3699016</v>
      </c>
      <c r="M151" s="131" t="s">
        <v>44</v>
      </c>
      <c r="N151" s="132" t="s">
        <v>616</v>
      </c>
      <c r="O151" s="132" t="s">
        <v>617</v>
      </c>
      <c r="P151" s="134">
        <v>705</v>
      </c>
      <c r="Q151" s="134"/>
      <c r="R151" s="132" t="s">
        <v>628</v>
      </c>
      <c r="S151" s="169" t="s">
        <v>677</v>
      </c>
      <c r="T151" s="114" t="s">
        <v>678</v>
      </c>
      <c r="U151" s="136"/>
    </row>
    <row r="152" spans="1:23" s="115" customFormat="1" ht="51" hidden="1" customHeight="1" x14ac:dyDescent="0.25">
      <c r="A152" s="168" t="s">
        <v>284</v>
      </c>
      <c r="B152" s="132" t="s">
        <v>15</v>
      </c>
      <c r="C152" s="131" t="s">
        <v>318</v>
      </c>
      <c r="D152" s="131" t="s">
        <v>309</v>
      </c>
      <c r="E152" s="132" t="s">
        <v>211</v>
      </c>
      <c r="F152" s="133">
        <v>101024</v>
      </c>
      <c r="G152" s="133">
        <v>24</v>
      </c>
      <c r="H152" s="132" t="s">
        <v>278</v>
      </c>
      <c r="I152" s="131" t="s">
        <v>614</v>
      </c>
      <c r="J152" s="133">
        <v>10</v>
      </c>
      <c r="K152" s="132" t="s">
        <v>615</v>
      </c>
      <c r="L152" s="133">
        <v>3699016</v>
      </c>
      <c r="M152" s="131" t="s">
        <v>44</v>
      </c>
      <c r="N152" s="132" t="s">
        <v>616</v>
      </c>
      <c r="O152" s="132" t="s">
        <v>617</v>
      </c>
      <c r="P152" s="134">
        <v>4438270</v>
      </c>
      <c r="Q152" s="134"/>
      <c r="R152" s="132" t="s">
        <v>629</v>
      </c>
      <c r="S152" s="169" t="s">
        <v>677</v>
      </c>
      <c r="T152" s="114" t="s">
        <v>678</v>
      </c>
      <c r="U152" s="136"/>
    </row>
    <row r="153" spans="1:23" s="115" customFormat="1" ht="51" hidden="1" customHeight="1" x14ac:dyDescent="0.25">
      <c r="A153" s="168" t="s">
        <v>284</v>
      </c>
      <c r="B153" s="132" t="s">
        <v>15</v>
      </c>
      <c r="C153" s="131" t="s">
        <v>318</v>
      </c>
      <c r="D153" s="131" t="s">
        <v>309</v>
      </c>
      <c r="E153" s="132" t="s">
        <v>211</v>
      </c>
      <c r="F153" s="133">
        <v>101024</v>
      </c>
      <c r="G153" s="133">
        <v>24</v>
      </c>
      <c r="H153" s="132" t="s">
        <v>278</v>
      </c>
      <c r="I153" s="131" t="s">
        <v>614</v>
      </c>
      <c r="J153" s="133">
        <v>10</v>
      </c>
      <c r="K153" s="132" t="s">
        <v>615</v>
      </c>
      <c r="L153" s="133">
        <v>3699016</v>
      </c>
      <c r="M153" s="131" t="s">
        <v>44</v>
      </c>
      <c r="N153" s="132" t="s">
        <v>616</v>
      </c>
      <c r="O153" s="132" t="s">
        <v>617</v>
      </c>
      <c r="P153" s="134">
        <v>3336742</v>
      </c>
      <c r="Q153" s="134"/>
      <c r="R153" s="132" t="s">
        <v>630</v>
      </c>
      <c r="S153" s="169" t="s">
        <v>677</v>
      </c>
      <c r="T153" s="114" t="s">
        <v>678</v>
      </c>
      <c r="U153" s="136"/>
    </row>
    <row r="154" spans="1:23" s="115" customFormat="1" ht="51" hidden="1" customHeight="1" x14ac:dyDescent="0.25">
      <c r="A154" s="168" t="s">
        <v>284</v>
      </c>
      <c r="B154" s="132" t="s">
        <v>15</v>
      </c>
      <c r="C154" s="131" t="s">
        <v>339</v>
      </c>
      <c r="D154" s="131" t="s">
        <v>309</v>
      </c>
      <c r="E154" s="132" t="s">
        <v>211</v>
      </c>
      <c r="F154" s="133">
        <v>951224</v>
      </c>
      <c r="G154" s="133">
        <v>24</v>
      </c>
      <c r="H154" s="132" t="s">
        <v>340</v>
      </c>
      <c r="I154" s="131" t="s">
        <v>359</v>
      </c>
      <c r="J154" s="133">
        <v>10</v>
      </c>
      <c r="K154" s="132" t="s">
        <v>360</v>
      </c>
      <c r="L154" s="133">
        <v>3699009</v>
      </c>
      <c r="M154" s="131" t="s">
        <v>44</v>
      </c>
      <c r="N154" s="132" t="s">
        <v>361</v>
      </c>
      <c r="O154" s="132" t="s">
        <v>362</v>
      </c>
      <c r="P154" s="134" t="s">
        <v>272</v>
      </c>
      <c r="Q154" s="134">
        <v>4644570</v>
      </c>
      <c r="R154" s="132" t="s">
        <v>631</v>
      </c>
      <c r="S154" s="169" t="s">
        <v>677</v>
      </c>
      <c r="T154" s="114" t="s">
        <v>678</v>
      </c>
      <c r="U154" s="136"/>
    </row>
    <row r="155" spans="1:23" s="115" customFormat="1" ht="51" customHeight="1" x14ac:dyDescent="0.25">
      <c r="A155" s="168" t="s">
        <v>5</v>
      </c>
      <c r="B155" s="132" t="s">
        <v>6</v>
      </c>
      <c r="C155" s="131" t="s">
        <v>610</v>
      </c>
      <c r="D155" s="131" t="s">
        <v>309</v>
      </c>
      <c r="E155" s="132" t="s">
        <v>211</v>
      </c>
      <c r="F155" s="133">
        <v>950324</v>
      </c>
      <c r="G155" s="133">
        <v>24</v>
      </c>
      <c r="H155" s="132" t="s">
        <v>609</v>
      </c>
      <c r="I155" s="131" t="s">
        <v>614</v>
      </c>
      <c r="J155" s="133">
        <v>10</v>
      </c>
      <c r="K155" s="132" t="s">
        <v>615</v>
      </c>
      <c r="L155" s="133">
        <v>3699016</v>
      </c>
      <c r="M155" s="131" t="s">
        <v>44</v>
      </c>
      <c r="N155" s="132" t="s">
        <v>616</v>
      </c>
      <c r="O155" s="132" t="s">
        <v>617</v>
      </c>
      <c r="P155" s="134">
        <v>5625184</v>
      </c>
      <c r="Q155" s="134"/>
      <c r="R155" s="132" t="s">
        <v>632</v>
      </c>
      <c r="S155" s="169" t="s">
        <v>677</v>
      </c>
      <c r="T155" s="114" t="s">
        <v>678</v>
      </c>
      <c r="U155" s="136"/>
    </row>
    <row r="156" spans="1:23" s="115" customFormat="1" ht="51" hidden="1" customHeight="1" x14ac:dyDescent="0.25">
      <c r="A156" s="168" t="s">
        <v>328</v>
      </c>
      <c r="B156" s="132" t="s">
        <v>23</v>
      </c>
      <c r="C156" s="131" t="s">
        <v>342</v>
      </c>
      <c r="D156" s="131" t="s">
        <v>309</v>
      </c>
      <c r="E156" s="132" t="s">
        <v>211</v>
      </c>
      <c r="F156" s="133">
        <v>954524</v>
      </c>
      <c r="G156" s="133">
        <v>24</v>
      </c>
      <c r="H156" s="132" t="s">
        <v>343</v>
      </c>
      <c r="I156" s="131" t="s">
        <v>359</v>
      </c>
      <c r="J156" s="133">
        <v>11</v>
      </c>
      <c r="K156" s="132" t="s">
        <v>360</v>
      </c>
      <c r="L156" s="133">
        <v>3699009</v>
      </c>
      <c r="M156" s="131" t="s">
        <v>44</v>
      </c>
      <c r="N156" s="132" t="s">
        <v>361</v>
      </c>
      <c r="O156" s="132" t="s">
        <v>362</v>
      </c>
      <c r="P156" s="134">
        <v>6365734</v>
      </c>
      <c r="Q156" s="134"/>
      <c r="R156" s="132" t="s">
        <v>633</v>
      </c>
      <c r="S156" s="169" t="s">
        <v>677</v>
      </c>
      <c r="T156" s="114" t="s">
        <v>678</v>
      </c>
      <c r="U156" s="136"/>
    </row>
    <row r="157" spans="1:23" s="115" customFormat="1" ht="51" hidden="1" customHeight="1" x14ac:dyDescent="0.25">
      <c r="A157" s="168" t="s">
        <v>331</v>
      </c>
      <c r="B157" s="132" t="s">
        <v>19</v>
      </c>
      <c r="C157" s="131" t="s">
        <v>357</v>
      </c>
      <c r="D157" s="131" t="s">
        <v>309</v>
      </c>
      <c r="E157" s="132" t="s">
        <v>211</v>
      </c>
      <c r="F157" s="133">
        <v>953624</v>
      </c>
      <c r="G157" s="133">
        <v>24</v>
      </c>
      <c r="H157" s="132" t="s">
        <v>358</v>
      </c>
      <c r="I157" s="131" t="s">
        <v>624</v>
      </c>
      <c r="J157" s="133">
        <v>10</v>
      </c>
      <c r="K157" s="132" t="s">
        <v>625</v>
      </c>
      <c r="L157" s="133">
        <v>3699011</v>
      </c>
      <c r="M157" s="131" t="s">
        <v>44</v>
      </c>
      <c r="N157" s="132" t="s">
        <v>626</v>
      </c>
      <c r="O157" s="132" t="s">
        <v>362</v>
      </c>
      <c r="P157" s="134" t="s">
        <v>272</v>
      </c>
      <c r="Q157" s="134">
        <v>129401938</v>
      </c>
      <c r="R157" s="132" t="s">
        <v>634</v>
      </c>
      <c r="S157" s="169" t="s">
        <v>677</v>
      </c>
      <c r="T157" s="114" t="s">
        <v>678</v>
      </c>
      <c r="U157" s="136"/>
    </row>
    <row r="158" spans="1:23" s="115" customFormat="1" ht="51" hidden="1" customHeight="1" x14ac:dyDescent="0.25">
      <c r="A158" s="168" t="s">
        <v>331</v>
      </c>
      <c r="B158" s="132" t="s">
        <v>19</v>
      </c>
      <c r="C158" s="131" t="s">
        <v>357</v>
      </c>
      <c r="D158" s="131" t="s">
        <v>309</v>
      </c>
      <c r="E158" s="132" t="s">
        <v>211</v>
      </c>
      <c r="F158" s="133">
        <v>953624</v>
      </c>
      <c r="G158" s="133">
        <v>24</v>
      </c>
      <c r="H158" s="132" t="s">
        <v>358</v>
      </c>
      <c r="I158" s="131" t="s">
        <v>624</v>
      </c>
      <c r="J158" s="133">
        <v>11</v>
      </c>
      <c r="K158" s="132" t="s">
        <v>625</v>
      </c>
      <c r="L158" s="133">
        <v>3699011</v>
      </c>
      <c r="M158" s="131" t="s">
        <v>44</v>
      </c>
      <c r="N158" s="132" t="s">
        <v>626</v>
      </c>
      <c r="O158" s="132" t="s">
        <v>362</v>
      </c>
      <c r="P158" s="134" t="s">
        <v>272</v>
      </c>
      <c r="Q158" s="134">
        <v>266344972</v>
      </c>
      <c r="R158" s="132" t="s">
        <v>635</v>
      </c>
      <c r="S158" s="169" t="s">
        <v>677</v>
      </c>
      <c r="T158" s="114" t="s">
        <v>678</v>
      </c>
      <c r="U158" s="136"/>
      <c r="W158" s="115" t="s">
        <v>717</v>
      </c>
    </row>
    <row r="159" spans="1:23" s="115" customFormat="1" ht="51" hidden="1" customHeight="1" x14ac:dyDescent="0.25">
      <c r="A159" s="168" t="s">
        <v>331</v>
      </c>
      <c r="B159" s="132" t="s">
        <v>19</v>
      </c>
      <c r="C159" s="131" t="s">
        <v>357</v>
      </c>
      <c r="D159" s="131" t="s">
        <v>309</v>
      </c>
      <c r="E159" s="132" t="s">
        <v>211</v>
      </c>
      <c r="F159" s="133">
        <v>953624</v>
      </c>
      <c r="G159" s="133">
        <v>24</v>
      </c>
      <c r="H159" s="132" t="s">
        <v>358</v>
      </c>
      <c r="I159" s="131" t="s">
        <v>624</v>
      </c>
      <c r="J159" s="133">
        <v>10</v>
      </c>
      <c r="K159" s="132" t="s">
        <v>625</v>
      </c>
      <c r="L159" s="133">
        <v>3699011</v>
      </c>
      <c r="M159" s="131" t="s">
        <v>44</v>
      </c>
      <c r="N159" s="132" t="s">
        <v>626</v>
      </c>
      <c r="O159" s="132" t="s">
        <v>362</v>
      </c>
      <c r="P159" s="134" t="s">
        <v>272</v>
      </c>
      <c r="Q159" s="134">
        <v>56236592</v>
      </c>
      <c r="R159" s="132" t="s">
        <v>636</v>
      </c>
      <c r="S159" s="169" t="s">
        <v>677</v>
      </c>
      <c r="T159" s="114" t="s">
        <v>678</v>
      </c>
      <c r="U159" s="136"/>
    </row>
    <row r="160" spans="1:23" s="115" customFormat="1" ht="51" hidden="1" customHeight="1" x14ac:dyDescent="0.25">
      <c r="A160" s="168" t="s">
        <v>285</v>
      </c>
      <c r="B160" s="154" t="s">
        <v>8</v>
      </c>
      <c r="C160" s="131" t="s">
        <v>637</v>
      </c>
      <c r="D160" s="131" t="s">
        <v>309</v>
      </c>
      <c r="E160" s="132" t="s">
        <v>211</v>
      </c>
      <c r="F160" s="133">
        <v>930324</v>
      </c>
      <c r="G160" s="133">
        <v>24</v>
      </c>
      <c r="H160" s="132" t="s">
        <v>638</v>
      </c>
      <c r="I160" s="131" t="s">
        <v>614</v>
      </c>
      <c r="J160" s="133">
        <v>10</v>
      </c>
      <c r="K160" s="132" t="s">
        <v>615</v>
      </c>
      <c r="L160" s="133">
        <v>3699016</v>
      </c>
      <c r="M160" s="131" t="s">
        <v>44</v>
      </c>
      <c r="N160" s="132" t="s">
        <v>616</v>
      </c>
      <c r="O160" s="132" t="s">
        <v>617</v>
      </c>
      <c r="P160" s="134">
        <v>9687047</v>
      </c>
      <c r="Q160" s="134"/>
      <c r="R160" s="132" t="s">
        <v>639</v>
      </c>
      <c r="S160" s="169" t="s">
        <v>677</v>
      </c>
      <c r="T160" s="114" t="s">
        <v>678</v>
      </c>
      <c r="U160" s="136"/>
    </row>
    <row r="161" spans="1:23" s="115" customFormat="1" ht="51" hidden="1" customHeight="1" x14ac:dyDescent="0.25">
      <c r="A161" s="168" t="s">
        <v>12</v>
      </c>
      <c r="B161" s="132" t="s">
        <v>13</v>
      </c>
      <c r="C161" s="131" t="s">
        <v>640</v>
      </c>
      <c r="D161" s="131" t="s">
        <v>309</v>
      </c>
      <c r="E161" s="132" t="s">
        <v>211</v>
      </c>
      <c r="F161" s="133">
        <v>101024</v>
      </c>
      <c r="G161" s="133">
        <v>24</v>
      </c>
      <c r="H161" s="132" t="s">
        <v>278</v>
      </c>
      <c r="I161" s="131" t="s">
        <v>624</v>
      </c>
      <c r="J161" s="133">
        <v>10</v>
      </c>
      <c r="K161" s="132" t="s">
        <v>625</v>
      </c>
      <c r="L161" s="133">
        <v>3699011</v>
      </c>
      <c r="M161" s="131" t="s">
        <v>44</v>
      </c>
      <c r="N161" s="132" t="s">
        <v>626</v>
      </c>
      <c r="O161" s="132" t="s">
        <v>362</v>
      </c>
      <c r="P161" s="134">
        <v>36100206</v>
      </c>
      <c r="Q161" s="134"/>
      <c r="R161" s="132" t="s">
        <v>641</v>
      </c>
      <c r="S161" s="169" t="s">
        <v>677</v>
      </c>
      <c r="T161" s="114" t="s">
        <v>678</v>
      </c>
      <c r="U161" s="136"/>
    </row>
    <row r="162" spans="1:23" s="115" customFormat="1" ht="51" hidden="1" customHeight="1" x14ac:dyDescent="0.25">
      <c r="A162" s="168" t="s">
        <v>642</v>
      </c>
      <c r="B162" s="132" t="s">
        <v>24</v>
      </c>
      <c r="C162" s="131" t="s">
        <v>643</v>
      </c>
      <c r="D162" s="131" t="s">
        <v>309</v>
      </c>
      <c r="E162" s="132" t="s">
        <v>211</v>
      </c>
      <c r="F162" s="133">
        <v>912324</v>
      </c>
      <c r="G162" s="133">
        <v>24</v>
      </c>
      <c r="H162" s="132" t="s">
        <v>644</v>
      </c>
      <c r="I162" s="131" t="s">
        <v>359</v>
      </c>
      <c r="J162" s="133">
        <v>10</v>
      </c>
      <c r="K162" s="132" t="s">
        <v>360</v>
      </c>
      <c r="L162" s="133">
        <v>3699009</v>
      </c>
      <c r="M162" s="131" t="s">
        <v>44</v>
      </c>
      <c r="N162" s="132" t="s">
        <v>361</v>
      </c>
      <c r="O162" s="132" t="s">
        <v>362</v>
      </c>
      <c r="P162" s="134">
        <v>6132467</v>
      </c>
      <c r="Q162" s="134"/>
      <c r="R162" s="132" t="s">
        <v>645</v>
      </c>
      <c r="S162" s="169" t="s">
        <v>677</v>
      </c>
      <c r="T162" s="114" t="s">
        <v>678</v>
      </c>
      <c r="U162" s="136"/>
    </row>
    <row r="163" spans="1:23" s="115" customFormat="1" ht="51" hidden="1" customHeight="1" x14ac:dyDescent="0.25">
      <c r="A163" s="168" t="s">
        <v>642</v>
      </c>
      <c r="B163" s="132" t="s">
        <v>24</v>
      </c>
      <c r="C163" s="131" t="s">
        <v>643</v>
      </c>
      <c r="D163" s="131" t="s">
        <v>309</v>
      </c>
      <c r="E163" s="132" t="s">
        <v>211</v>
      </c>
      <c r="F163" s="133">
        <v>912324</v>
      </c>
      <c r="G163" s="133">
        <v>24</v>
      </c>
      <c r="H163" s="132" t="s">
        <v>644</v>
      </c>
      <c r="I163" s="131" t="s">
        <v>614</v>
      </c>
      <c r="J163" s="133">
        <v>10</v>
      </c>
      <c r="K163" s="132" t="s">
        <v>615</v>
      </c>
      <c r="L163" s="133">
        <v>3699016</v>
      </c>
      <c r="M163" s="131" t="s">
        <v>44</v>
      </c>
      <c r="N163" s="132" t="s">
        <v>616</v>
      </c>
      <c r="O163" s="132" t="s">
        <v>617</v>
      </c>
      <c r="P163" s="134">
        <v>1315169</v>
      </c>
      <c r="Q163" s="134"/>
      <c r="R163" s="132" t="s">
        <v>646</v>
      </c>
      <c r="S163" s="169" t="s">
        <v>677</v>
      </c>
      <c r="T163" s="114" t="s">
        <v>678</v>
      </c>
      <c r="U163" s="136"/>
    </row>
    <row r="164" spans="1:23" s="115" customFormat="1" ht="51" hidden="1" customHeight="1" x14ac:dyDescent="0.25">
      <c r="A164" s="168" t="s">
        <v>328</v>
      </c>
      <c r="B164" s="132" t="s">
        <v>23</v>
      </c>
      <c r="C164" s="131" t="s">
        <v>647</v>
      </c>
      <c r="D164" s="131" t="s">
        <v>309</v>
      </c>
      <c r="E164" s="132" t="s">
        <v>211</v>
      </c>
      <c r="F164" s="133">
        <v>101024</v>
      </c>
      <c r="G164" s="133">
        <v>24</v>
      </c>
      <c r="H164" s="132" t="s">
        <v>278</v>
      </c>
      <c r="I164" s="131" t="s">
        <v>614</v>
      </c>
      <c r="J164" s="133">
        <v>10</v>
      </c>
      <c r="K164" s="132" t="s">
        <v>615</v>
      </c>
      <c r="L164" s="133">
        <v>3699016</v>
      </c>
      <c r="M164" s="131" t="s">
        <v>44</v>
      </c>
      <c r="N164" s="132" t="s">
        <v>616</v>
      </c>
      <c r="O164" s="132" t="s">
        <v>617</v>
      </c>
      <c r="P164" s="134">
        <v>3306199</v>
      </c>
      <c r="Q164" s="134"/>
      <c r="R164" s="132" t="s">
        <v>648</v>
      </c>
      <c r="S164" s="169" t="s">
        <v>677</v>
      </c>
      <c r="T164" s="114" t="s">
        <v>678</v>
      </c>
      <c r="U164" s="136"/>
    </row>
    <row r="165" spans="1:23" s="115" customFormat="1" ht="51" hidden="1" customHeight="1" x14ac:dyDescent="0.25">
      <c r="A165" s="168" t="s">
        <v>328</v>
      </c>
      <c r="B165" s="132" t="s">
        <v>23</v>
      </c>
      <c r="C165" s="131" t="s">
        <v>365</v>
      </c>
      <c r="D165" s="131" t="s">
        <v>309</v>
      </c>
      <c r="E165" s="132" t="s">
        <v>211</v>
      </c>
      <c r="F165" s="133">
        <v>954124</v>
      </c>
      <c r="G165" s="133">
        <v>24</v>
      </c>
      <c r="H165" s="132" t="s">
        <v>366</v>
      </c>
      <c r="I165" s="131" t="s">
        <v>359</v>
      </c>
      <c r="J165" s="133">
        <v>11</v>
      </c>
      <c r="K165" s="132" t="s">
        <v>360</v>
      </c>
      <c r="L165" s="133">
        <v>3699009</v>
      </c>
      <c r="M165" s="131" t="s">
        <v>44</v>
      </c>
      <c r="N165" s="132" t="s">
        <v>361</v>
      </c>
      <c r="O165" s="132" t="s">
        <v>362</v>
      </c>
      <c r="P165" s="134">
        <v>64585950</v>
      </c>
      <c r="Q165" s="134"/>
      <c r="R165" s="132" t="s">
        <v>649</v>
      </c>
      <c r="S165" s="169" t="s">
        <v>677</v>
      </c>
      <c r="T165" s="114" t="s">
        <v>678</v>
      </c>
      <c r="U165" s="136"/>
    </row>
    <row r="166" spans="1:23" s="115" customFormat="1" ht="51" hidden="1" customHeight="1" x14ac:dyDescent="0.25">
      <c r="A166" s="168" t="s">
        <v>328</v>
      </c>
      <c r="B166" s="132" t="s">
        <v>23</v>
      </c>
      <c r="C166" s="131" t="s">
        <v>647</v>
      </c>
      <c r="D166" s="131" t="s">
        <v>309</v>
      </c>
      <c r="E166" s="132" t="s">
        <v>211</v>
      </c>
      <c r="F166" s="133">
        <v>101024</v>
      </c>
      <c r="G166" s="133">
        <v>24</v>
      </c>
      <c r="H166" s="132" t="s">
        <v>278</v>
      </c>
      <c r="I166" s="131" t="s">
        <v>359</v>
      </c>
      <c r="J166" s="133">
        <v>11</v>
      </c>
      <c r="K166" s="132" t="s">
        <v>360</v>
      </c>
      <c r="L166" s="133">
        <v>3699009</v>
      </c>
      <c r="M166" s="131" t="s">
        <v>44</v>
      </c>
      <c r="N166" s="132" t="s">
        <v>361</v>
      </c>
      <c r="O166" s="132" t="s">
        <v>287</v>
      </c>
      <c r="P166" s="134" t="s">
        <v>272</v>
      </c>
      <c r="Q166" s="134">
        <v>64585950</v>
      </c>
      <c r="R166" s="132" t="s">
        <v>649</v>
      </c>
      <c r="S166" s="169" t="s">
        <v>677</v>
      </c>
      <c r="T166" s="114" t="s">
        <v>678</v>
      </c>
      <c r="U166" s="136"/>
    </row>
    <row r="167" spans="1:23" s="115" customFormat="1" ht="51" hidden="1" customHeight="1" x14ac:dyDescent="0.25">
      <c r="A167" s="168" t="s">
        <v>4</v>
      </c>
      <c r="B167" s="132" t="s">
        <v>388</v>
      </c>
      <c r="C167" s="131" t="s">
        <v>271</v>
      </c>
      <c r="D167" s="131" t="s">
        <v>309</v>
      </c>
      <c r="E167" s="132" t="s">
        <v>211</v>
      </c>
      <c r="F167" s="133">
        <v>404024</v>
      </c>
      <c r="G167" s="133">
        <v>24</v>
      </c>
      <c r="H167" s="132" t="s">
        <v>520</v>
      </c>
      <c r="I167" s="131" t="s">
        <v>359</v>
      </c>
      <c r="J167" s="133">
        <v>10</v>
      </c>
      <c r="K167" s="132" t="s">
        <v>360</v>
      </c>
      <c r="L167" s="133">
        <v>3699009</v>
      </c>
      <c r="M167" s="131" t="s">
        <v>44</v>
      </c>
      <c r="N167" s="132" t="s">
        <v>361</v>
      </c>
      <c r="O167" s="132" t="s">
        <v>362</v>
      </c>
      <c r="P167" s="134">
        <v>5153371</v>
      </c>
      <c r="Q167" s="134"/>
      <c r="R167" s="132" t="s">
        <v>650</v>
      </c>
      <c r="S167" s="169" t="s">
        <v>677</v>
      </c>
      <c r="T167" s="114" t="s">
        <v>678</v>
      </c>
      <c r="U167" s="136"/>
    </row>
    <row r="168" spans="1:23" s="115" customFormat="1" ht="51" hidden="1" customHeight="1" x14ac:dyDescent="0.25">
      <c r="A168" s="168" t="s">
        <v>4</v>
      </c>
      <c r="B168" s="132" t="s">
        <v>388</v>
      </c>
      <c r="C168" s="131" t="s">
        <v>271</v>
      </c>
      <c r="D168" s="131" t="s">
        <v>309</v>
      </c>
      <c r="E168" s="132" t="s">
        <v>211</v>
      </c>
      <c r="F168" s="133">
        <v>404024</v>
      </c>
      <c r="G168" s="133">
        <v>24</v>
      </c>
      <c r="H168" s="132" t="s">
        <v>520</v>
      </c>
      <c r="I168" s="131" t="s">
        <v>359</v>
      </c>
      <c r="J168" s="133">
        <v>10</v>
      </c>
      <c r="K168" s="132" t="s">
        <v>360</v>
      </c>
      <c r="L168" s="133">
        <v>3699009</v>
      </c>
      <c r="M168" s="131" t="s">
        <v>44</v>
      </c>
      <c r="N168" s="132" t="s">
        <v>361</v>
      </c>
      <c r="O168" s="132" t="s">
        <v>362</v>
      </c>
      <c r="P168" s="134" t="s">
        <v>272</v>
      </c>
      <c r="Q168" s="134">
        <v>9177407</v>
      </c>
      <c r="R168" s="132" t="s">
        <v>651</v>
      </c>
      <c r="S168" s="169" t="s">
        <v>677</v>
      </c>
      <c r="T168" s="114" t="s">
        <v>678</v>
      </c>
      <c r="U168" s="136"/>
    </row>
    <row r="169" spans="1:23" s="115" customFormat="1" ht="51" hidden="1" customHeight="1" x14ac:dyDescent="0.25">
      <c r="A169" s="168" t="s">
        <v>4</v>
      </c>
      <c r="B169" s="132" t="s">
        <v>388</v>
      </c>
      <c r="C169" s="131" t="s">
        <v>271</v>
      </c>
      <c r="D169" s="131" t="s">
        <v>309</v>
      </c>
      <c r="E169" s="132" t="s">
        <v>211</v>
      </c>
      <c r="F169" s="133">
        <v>404024</v>
      </c>
      <c r="G169" s="133">
        <v>24</v>
      </c>
      <c r="H169" s="132" t="s">
        <v>520</v>
      </c>
      <c r="I169" s="131" t="s">
        <v>359</v>
      </c>
      <c r="J169" s="133">
        <v>11</v>
      </c>
      <c r="K169" s="132" t="s">
        <v>360</v>
      </c>
      <c r="L169" s="133">
        <v>3699009</v>
      </c>
      <c r="M169" s="131" t="s">
        <v>44</v>
      </c>
      <c r="N169" s="132" t="s">
        <v>361</v>
      </c>
      <c r="O169" s="132" t="s">
        <v>362</v>
      </c>
      <c r="P169" s="134" t="s">
        <v>272</v>
      </c>
      <c r="Q169" s="134">
        <v>136365734</v>
      </c>
      <c r="R169" s="132" t="s">
        <v>651</v>
      </c>
      <c r="S169" s="169" t="s">
        <v>677</v>
      </c>
      <c r="T169" s="114" t="s">
        <v>678</v>
      </c>
      <c r="U169" s="136"/>
    </row>
    <row r="170" spans="1:23" s="115" customFormat="1" ht="51" hidden="1" customHeight="1" x14ac:dyDescent="0.25">
      <c r="A170" s="168" t="s">
        <v>4</v>
      </c>
      <c r="B170" s="132" t="s">
        <v>388</v>
      </c>
      <c r="C170" s="131" t="s">
        <v>271</v>
      </c>
      <c r="D170" s="131" t="s">
        <v>309</v>
      </c>
      <c r="E170" s="132" t="s">
        <v>211</v>
      </c>
      <c r="F170" s="133">
        <v>404024</v>
      </c>
      <c r="G170" s="133">
        <v>24</v>
      </c>
      <c r="H170" s="132" t="s">
        <v>520</v>
      </c>
      <c r="I170" s="131" t="s">
        <v>624</v>
      </c>
      <c r="J170" s="133">
        <v>10</v>
      </c>
      <c r="K170" s="132" t="s">
        <v>625</v>
      </c>
      <c r="L170" s="133">
        <v>3699011</v>
      </c>
      <c r="M170" s="131" t="s">
        <v>44</v>
      </c>
      <c r="N170" s="132" t="s">
        <v>626</v>
      </c>
      <c r="O170" s="132" t="s">
        <v>362</v>
      </c>
      <c r="P170" s="134">
        <v>185638530</v>
      </c>
      <c r="Q170" s="134"/>
      <c r="R170" s="132" t="s">
        <v>650</v>
      </c>
      <c r="S170" s="169" t="s">
        <v>677</v>
      </c>
      <c r="T170" s="114" t="s">
        <v>678</v>
      </c>
      <c r="U170" s="136"/>
    </row>
    <row r="171" spans="1:23" s="115" customFormat="1" ht="51" hidden="1" customHeight="1" x14ac:dyDescent="0.25">
      <c r="A171" s="168" t="s">
        <v>4</v>
      </c>
      <c r="B171" s="132" t="s">
        <v>388</v>
      </c>
      <c r="C171" s="131" t="s">
        <v>271</v>
      </c>
      <c r="D171" s="131" t="s">
        <v>309</v>
      </c>
      <c r="E171" s="132" t="s">
        <v>211</v>
      </c>
      <c r="F171" s="133">
        <v>404024</v>
      </c>
      <c r="G171" s="133">
        <v>24</v>
      </c>
      <c r="H171" s="132" t="s">
        <v>520</v>
      </c>
      <c r="I171" s="131" t="s">
        <v>624</v>
      </c>
      <c r="J171" s="133">
        <v>11</v>
      </c>
      <c r="K171" s="132" t="s">
        <v>625</v>
      </c>
      <c r="L171" s="133">
        <v>3699011</v>
      </c>
      <c r="M171" s="131" t="s">
        <v>44</v>
      </c>
      <c r="N171" s="132" t="s">
        <v>626</v>
      </c>
      <c r="O171" s="132" t="s">
        <v>362</v>
      </c>
      <c r="P171" s="134">
        <v>266344972</v>
      </c>
      <c r="Q171" s="134"/>
      <c r="R171" s="132" t="s">
        <v>650</v>
      </c>
      <c r="S171" s="169" t="s">
        <v>677</v>
      </c>
      <c r="T171" s="114" t="s">
        <v>678</v>
      </c>
      <c r="U171" s="136"/>
      <c r="W171" s="115" t="s">
        <v>717</v>
      </c>
    </row>
    <row r="172" spans="1:23" s="115" customFormat="1" ht="51" hidden="1" customHeight="1" x14ac:dyDescent="0.25">
      <c r="A172" s="168" t="s">
        <v>4</v>
      </c>
      <c r="B172" s="132" t="s">
        <v>388</v>
      </c>
      <c r="C172" s="131" t="s">
        <v>271</v>
      </c>
      <c r="D172" s="131" t="s">
        <v>309</v>
      </c>
      <c r="E172" s="132" t="s">
        <v>211</v>
      </c>
      <c r="F172" s="133">
        <v>404024</v>
      </c>
      <c r="G172" s="133">
        <v>24</v>
      </c>
      <c r="H172" s="132" t="s">
        <v>520</v>
      </c>
      <c r="I172" s="131" t="s">
        <v>624</v>
      </c>
      <c r="J172" s="133">
        <v>10</v>
      </c>
      <c r="K172" s="132" t="s">
        <v>625</v>
      </c>
      <c r="L172" s="133">
        <v>3699011</v>
      </c>
      <c r="M172" s="131" t="s">
        <v>44</v>
      </c>
      <c r="N172" s="132" t="s">
        <v>626</v>
      </c>
      <c r="O172" s="132" t="s">
        <v>362</v>
      </c>
      <c r="P172" s="134" t="s">
        <v>272</v>
      </c>
      <c r="Q172" s="134">
        <v>40500206</v>
      </c>
      <c r="R172" s="132" t="s">
        <v>651</v>
      </c>
      <c r="S172" s="169" t="s">
        <v>677</v>
      </c>
      <c r="T172" s="114" t="s">
        <v>678</v>
      </c>
      <c r="U172" s="136"/>
    </row>
    <row r="173" spans="1:23" s="115" customFormat="1" ht="51" hidden="1" customHeight="1" x14ac:dyDescent="0.25">
      <c r="A173" s="168" t="s">
        <v>320</v>
      </c>
      <c r="B173" s="132" t="s">
        <v>25</v>
      </c>
      <c r="C173" s="131" t="s">
        <v>652</v>
      </c>
      <c r="D173" s="131" t="s">
        <v>309</v>
      </c>
      <c r="E173" s="132" t="s">
        <v>211</v>
      </c>
      <c r="F173" s="133">
        <v>931124</v>
      </c>
      <c r="G173" s="133">
        <v>24</v>
      </c>
      <c r="H173" s="132" t="s">
        <v>653</v>
      </c>
      <c r="I173" s="131" t="s">
        <v>359</v>
      </c>
      <c r="J173" s="133">
        <v>10</v>
      </c>
      <c r="K173" s="132" t="s">
        <v>360</v>
      </c>
      <c r="L173" s="133">
        <v>3699009</v>
      </c>
      <c r="M173" s="131" t="s">
        <v>44</v>
      </c>
      <c r="N173" s="132" t="s">
        <v>361</v>
      </c>
      <c r="O173" s="132" t="s">
        <v>362</v>
      </c>
      <c r="P173" s="134" t="s">
        <v>272</v>
      </c>
      <c r="Q173" s="134">
        <v>508801</v>
      </c>
      <c r="R173" s="132" t="s">
        <v>654</v>
      </c>
      <c r="S173" s="169" t="s">
        <v>677</v>
      </c>
      <c r="T173" s="114" t="s">
        <v>678</v>
      </c>
      <c r="U173" s="136"/>
    </row>
    <row r="174" spans="1:23" s="115" customFormat="1" ht="51" hidden="1" customHeight="1" x14ac:dyDescent="0.25">
      <c r="A174" s="168" t="s">
        <v>553</v>
      </c>
      <c r="B174" s="132" t="s">
        <v>33</v>
      </c>
      <c r="C174" s="131" t="s">
        <v>554</v>
      </c>
      <c r="D174" s="131" t="s">
        <v>309</v>
      </c>
      <c r="E174" s="132" t="s">
        <v>211</v>
      </c>
      <c r="F174" s="133">
        <v>951924</v>
      </c>
      <c r="G174" s="133">
        <v>24</v>
      </c>
      <c r="H174" s="132" t="s">
        <v>555</v>
      </c>
      <c r="I174" s="131" t="s">
        <v>655</v>
      </c>
      <c r="J174" s="133">
        <v>10</v>
      </c>
      <c r="K174" s="132" t="s">
        <v>360</v>
      </c>
      <c r="L174" s="133">
        <v>3699009</v>
      </c>
      <c r="M174" s="131" t="s">
        <v>45</v>
      </c>
      <c r="N174" s="132" t="s">
        <v>656</v>
      </c>
      <c r="O174" s="132" t="s">
        <v>391</v>
      </c>
      <c r="P174" s="134">
        <v>6000000</v>
      </c>
      <c r="Q174" s="134"/>
      <c r="R174" s="132" t="s">
        <v>657</v>
      </c>
      <c r="S174" s="169" t="s">
        <v>677</v>
      </c>
      <c r="T174" s="114" t="s">
        <v>678</v>
      </c>
      <c r="U174" s="136"/>
    </row>
    <row r="175" spans="1:23" s="115" customFormat="1" ht="51" hidden="1" customHeight="1" x14ac:dyDescent="0.25">
      <c r="A175" s="168" t="s">
        <v>4</v>
      </c>
      <c r="B175" s="132" t="s">
        <v>388</v>
      </c>
      <c r="C175" s="131" t="s">
        <v>271</v>
      </c>
      <c r="D175" s="131" t="s">
        <v>309</v>
      </c>
      <c r="E175" s="132" t="s">
        <v>211</v>
      </c>
      <c r="F175" s="133">
        <v>404024</v>
      </c>
      <c r="G175" s="133">
        <v>24</v>
      </c>
      <c r="H175" s="132" t="s">
        <v>520</v>
      </c>
      <c r="I175" s="131" t="s">
        <v>655</v>
      </c>
      <c r="J175" s="133">
        <v>10</v>
      </c>
      <c r="K175" s="132" t="s">
        <v>360</v>
      </c>
      <c r="L175" s="133">
        <v>3699009</v>
      </c>
      <c r="M175" s="131" t="s">
        <v>45</v>
      </c>
      <c r="N175" s="132" t="s">
        <v>656</v>
      </c>
      <c r="O175" s="132" t="s">
        <v>391</v>
      </c>
      <c r="P175" s="134" t="s">
        <v>272</v>
      </c>
      <c r="Q175" s="134">
        <v>6000000</v>
      </c>
      <c r="R175" s="132" t="s">
        <v>651</v>
      </c>
      <c r="S175" s="169" t="s">
        <v>677</v>
      </c>
      <c r="T175" s="114" t="s">
        <v>678</v>
      </c>
      <c r="U175" s="136"/>
    </row>
    <row r="176" spans="1:23" s="115" customFormat="1" ht="51" hidden="1" customHeight="1" x14ac:dyDescent="0.25">
      <c r="A176" s="168" t="s">
        <v>7</v>
      </c>
      <c r="B176" s="132" t="s">
        <v>57</v>
      </c>
      <c r="C176" s="131" t="s">
        <v>658</v>
      </c>
      <c r="D176" s="131" t="s">
        <v>309</v>
      </c>
      <c r="E176" s="132" t="s">
        <v>211</v>
      </c>
      <c r="F176" s="133">
        <v>101024</v>
      </c>
      <c r="G176" s="133">
        <v>24</v>
      </c>
      <c r="H176" s="132" t="s">
        <v>278</v>
      </c>
      <c r="I176" s="131" t="s">
        <v>614</v>
      </c>
      <c r="J176" s="133">
        <v>11</v>
      </c>
      <c r="K176" s="132" t="s">
        <v>615</v>
      </c>
      <c r="L176" s="133">
        <v>3699016</v>
      </c>
      <c r="M176" s="131" t="s">
        <v>44</v>
      </c>
      <c r="N176" s="132" t="s">
        <v>616</v>
      </c>
      <c r="O176" s="132" t="s">
        <v>617</v>
      </c>
      <c r="P176" s="134" t="s">
        <v>272</v>
      </c>
      <c r="Q176" s="134">
        <v>14857768</v>
      </c>
      <c r="R176" s="132" t="s">
        <v>659</v>
      </c>
      <c r="S176" s="169" t="s">
        <v>677</v>
      </c>
      <c r="T176" s="114" t="s">
        <v>678</v>
      </c>
      <c r="U176" s="136"/>
    </row>
    <row r="177" spans="1:22" s="115" customFormat="1" ht="51" hidden="1" customHeight="1" x14ac:dyDescent="0.25">
      <c r="A177" s="168" t="s">
        <v>4</v>
      </c>
      <c r="B177" s="132" t="s">
        <v>388</v>
      </c>
      <c r="C177" s="131" t="s">
        <v>271</v>
      </c>
      <c r="D177" s="131" t="s">
        <v>309</v>
      </c>
      <c r="E177" s="132" t="s">
        <v>211</v>
      </c>
      <c r="F177" s="133">
        <v>404024</v>
      </c>
      <c r="G177" s="133">
        <v>24</v>
      </c>
      <c r="H177" s="132" t="s">
        <v>520</v>
      </c>
      <c r="I177" s="131" t="s">
        <v>614</v>
      </c>
      <c r="J177" s="133">
        <v>11</v>
      </c>
      <c r="K177" s="132" t="s">
        <v>615</v>
      </c>
      <c r="L177" s="133">
        <v>3699016</v>
      </c>
      <c r="M177" s="131" t="s">
        <v>44</v>
      </c>
      <c r="N177" s="132" t="s">
        <v>616</v>
      </c>
      <c r="O177" s="132" t="s">
        <v>617</v>
      </c>
      <c r="P177" s="134">
        <v>14857768</v>
      </c>
      <c r="Q177" s="134"/>
      <c r="R177" s="132" t="s">
        <v>650</v>
      </c>
      <c r="S177" s="169" t="s">
        <v>677</v>
      </c>
      <c r="T177" s="114" t="s">
        <v>678</v>
      </c>
      <c r="U177" s="136"/>
    </row>
    <row r="178" spans="1:22" s="115" customFormat="1" ht="51" hidden="1" customHeight="1" x14ac:dyDescent="0.25">
      <c r="A178" s="168" t="s">
        <v>7</v>
      </c>
      <c r="B178" s="132" t="s">
        <v>57</v>
      </c>
      <c r="C178" s="131" t="s">
        <v>658</v>
      </c>
      <c r="D178" s="131" t="s">
        <v>309</v>
      </c>
      <c r="E178" s="132" t="s">
        <v>211</v>
      </c>
      <c r="F178" s="133">
        <v>101024</v>
      </c>
      <c r="G178" s="133">
        <v>24</v>
      </c>
      <c r="H178" s="132" t="s">
        <v>278</v>
      </c>
      <c r="I178" s="131" t="s">
        <v>614</v>
      </c>
      <c r="J178" s="133">
        <v>10</v>
      </c>
      <c r="K178" s="132" t="s">
        <v>615</v>
      </c>
      <c r="L178" s="133">
        <v>3699016</v>
      </c>
      <c r="M178" s="131" t="s">
        <v>44</v>
      </c>
      <c r="N178" s="132" t="s">
        <v>616</v>
      </c>
      <c r="O178" s="132" t="s">
        <v>617</v>
      </c>
      <c r="P178" s="134" t="s">
        <v>272</v>
      </c>
      <c r="Q178" s="134">
        <v>8815055</v>
      </c>
      <c r="R178" s="132" t="s">
        <v>659</v>
      </c>
      <c r="S178" s="169" t="s">
        <v>677</v>
      </c>
      <c r="T178" s="114" t="s">
        <v>678</v>
      </c>
      <c r="U178" s="136"/>
    </row>
    <row r="179" spans="1:22" s="115" customFormat="1" ht="51" hidden="1" customHeight="1" x14ac:dyDescent="0.25">
      <c r="A179" s="168" t="s">
        <v>320</v>
      </c>
      <c r="B179" s="132" t="s">
        <v>25</v>
      </c>
      <c r="C179" s="131" t="s">
        <v>660</v>
      </c>
      <c r="D179" s="131" t="s">
        <v>309</v>
      </c>
      <c r="E179" s="132" t="s">
        <v>211</v>
      </c>
      <c r="F179" s="133">
        <v>922924</v>
      </c>
      <c r="G179" s="133">
        <v>24</v>
      </c>
      <c r="H179" s="132" t="s">
        <v>661</v>
      </c>
      <c r="I179" s="131" t="s">
        <v>614</v>
      </c>
      <c r="J179" s="133">
        <v>10</v>
      </c>
      <c r="K179" s="132" t="s">
        <v>615</v>
      </c>
      <c r="L179" s="133">
        <v>3699016</v>
      </c>
      <c r="M179" s="131" t="s">
        <v>44</v>
      </c>
      <c r="N179" s="132" t="s">
        <v>616</v>
      </c>
      <c r="O179" s="132" t="s">
        <v>617</v>
      </c>
      <c r="P179" s="134" t="s">
        <v>272</v>
      </c>
      <c r="Q179" s="134">
        <v>1166200</v>
      </c>
      <c r="R179" s="132" t="s">
        <v>662</v>
      </c>
      <c r="S179" s="169" t="s">
        <v>677</v>
      </c>
      <c r="T179" s="114" t="s">
        <v>678</v>
      </c>
      <c r="U179" s="136"/>
    </row>
    <row r="180" spans="1:22" s="115" customFormat="1" ht="51" hidden="1" customHeight="1" x14ac:dyDescent="0.25">
      <c r="A180" s="168" t="s">
        <v>320</v>
      </c>
      <c r="B180" s="132" t="s">
        <v>25</v>
      </c>
      <c r="C180" s="131" t="s">
        <v>660</v>
      </c>
      <c r="D180" s="131" t="s">
        <v>309</v>
      </c>
      <c r="E180" s="132" t="s">
        <v>211</v>
      </c>
      <c r="F180" s="133">
        <v>922924</v>
      </c>
      <c r="G180" s="133">
        <v>24</v>
      </c>
      <c r="H180" s="132" t="s">
        <v>661</v>
      </c>
      <c r="I180" s="131" t="s">
        <v>614</v>
      </c>
      <c r="J180" s="133">
        <v>10</v>
      </c>
      <c r="K180" s="132" t="s">
        <v>615</v>
      </c>
      <c r="L180" s="133">
        <v>3699016</v>
      </c>
      <c r="M180" s="131" t="s">
        <v>44</v>
      </c>
      <c r="N180" s="132" t="s">
        <v>616</v>
      </c>
      <c r="O180" s="132" t="s">
        <v>617</v>
      </c>
      <c r="P180" s="134" t="s">
        <v>272</v>
      </c>
      <c r="Q180" s="134">
        <v>1380400</v>
      </c>
      <c r="R180" s="132" t="s">
        <v>663</v>
      </c>
      <c r="S180" s="169" t="s">
        <v>677</v>
      </c>
      <c r="T180" s="114" t="s">
        <v>678</v>
      </c>
      <c r="U180" s="136"/>
    </row>
    <row r="181" spans="1:22" s="115" customFormat="1" ht="51" hidden="1" customHeight="1" x14ac:dyDescent="0.25">
      <c r="A181" s="168" t="s">
        <v>328</v>
      </c>
      <c r="B181" s="132" t="s">
        <v>23</v>
      </c>
      <c r="C181" s="131" t="s">
        <v>664</v>
      </c>
      <c r="D181" s="131" t="s">
        <v>309</v>
      </c>
      <c r="E181" s="132" t="s">
        <v>211</v>
      </c>
      <c r="F181" s="133">
        <v>922524</v>
      </c>
      <c r="G181" s="133">
        <v>24</v>
      </c>
      <c r="H181" s="132" t="s">
        <v>665</v>
      </c>
      <c r="I181" s="131" t="s">
        <v>614</v>
      </c>
      <c r="J181" s="133">
        <v>10</v>
      </c>
      <c r="K181" s="132" t="s">
        <v>615</v>
      </c>
      <c r="L181" s="133">
        <v>3699016</v>
      </c>
      <c r="M181" s="131" t="s">
        <v>44</v>
      </c>
      <c r="N181" s="132" t="s">
        <v>616</v>
      </c>
      <c r="O181" s="132" t="s">
        <v>617</v>
      </c>
      <c r="P181" s="134" t="s">
        <v>272</v>
      </c>
      <c r="Q181" s="134">
        <v>3038467</v>
      </c>
      <c r="R181" s="132" t="s">
        <v>666</v>
      </c>
      <c r="S181" s="169" t="s">
        <v>677</v>
      </c>
      <c r="T181" s="114" t="s">
        <v>678</v>
      </c>
      <c r="U181" s="136"/>
    </row>
    <row r="182" spans="1:22" s="115" customFormat="1" ht="51" hidden="1" customHeight="1" x14ac:dyDescent="0.25">
      <c r="A182" s="168" t="s">
        <v>338</v>
      </c>
      <c r="B182" s="132" t="s">
        <v>11</v>
      </c>
      <c r="C182" s="131" t="s">
        <v>351</v>
      </c>
      <c r="D182" s="131" t="s">
        <v>309</v>
      </c>
      <c r="E182" s="132" t="s">
        <v>211</v>
      </c>
      <c r="F182" s="133">
        <v>922024</v>
      </c>
      <c r="G182" s="133">
        <v>24</v>
      </c>
      <c r="H182" s="132" t="s">
        <v>352</v>
      </c>
      <c r="I182" s="131" t="s">
        <v>614</v>
      </c>
      <c r="J182" s="133">
        <v>10</v>
      </c>
      <c r="K182" s="132" t="s">
        <v>615</v>
      </c>
      <c r="L182" s="133">
        <v>3699016</v>
      </c>
      <c r="M182" s="131" t="s">
        <v>44</v>
      </c>
      <c r="N182" s="132" t="s">
        <v>616</v>
      </c>
      <c r="O182" s="132" t="s">
        <v>617</v>
      </c>
      <c r="P182" s="134" t="s">
        <v>272</v>
      </c>
      <c r="Q182" s="134">
        <v>3642000</v>
      </c>
      <c r="R182" s="132" t="s">
        <v>667</v>
      </c>
      <c r="S182" s="169" t="s">
        <v>677</v>
      </c>
      <c r="T182" s="114" t="s">
        <v>678</v>
      </c>
      <c r="U182" s="136"/>
    </row>
    <row r="183" spans="1:22" s="115" customFormat="1" ht="51" hidden="1" customHeight="1" x14ac:dyDescent="0.25">
      <c r="A183" s="168" t="s">
        <v>291</v>
      </c>
      <c r="B183" s="154" t="s">
        <v>20</v>
      </c>
      <c r="C183" s="131" t="s">
        <v>668</v>
      </c>
      <c r="D183" s="131" t="s">
        <v>309</v>
      </c>
      <c r="E183" s="132" t="s">
        <v>211</v>
      </c>
      <c r="F183" s="133">
        <v>101024</v>
      </c>
      <c r="G183" s="133">
        <v>24</v>
      </c>
      <c r="H183" s="132" t="s">
        <v>278</v>
      </c>
      <c r="I183" s="131" t="s">
        <v>614</v>
      </c>
      <c r="J183" s="133">
        <v>10</v>
      </c>
      <c r="K183" s="132" t="s">
        <v>615</v>
      </c>
      <c r="L183" s="133">
        <v>3699016</v>
      </c>
      <c r="M183" s="131" t="s">
        <v>44</v>
      </c>
      <c r="N183" s="132" t="s">
        <v>616</v>
      </c>
      <c r="O183" s="132" t="s">
        <v>617</v>
      </c>
      <c r="P183" s="134" t="s">
        <v>272</v>
      </c>
      <c r="Q183" s="134">
        <v>1772603</v>
      </c>
      <c r="R183" s="132" t="s">
        <v>669</v>
      </c>
      <c r="S183" s="169" t="s">
        <v>677</v>
      </c>
      <c r="T183" s="114" t="s">
        <v>678</v>
      </c>
      <c r="U183" s="136"/>
    </row>
    <row r="184" spans="1:22" s="115" customFormat="1" ht="51" hidden="1" customHeight="1" x14ac:dyDescent="0.25">
      <c r="A184" s="168" t="s">
        <v>5</v>
      </c>
      <c r="B184" s="132" t="s">
        <v>6</v>
      </c>
      <c r="C184" s="131" t="s">
        <v>670</v>
      </c>
      <c r="D184" s="131" t="s">
        <v>309</v>
      </c>
      <c r="E184" s="132" t="s">
        <v>211</v>
      </c>
      <c r="F184" s="133">
        <v>920524</v>
      </c>
      <c r="G184" s="133">
        <v>24</v>
      </c>
      <c r="H184" s="132" t="s">
        <v>671</v>
      </c>
      <c r="I184" s="131" t="s">
        <v>614</v>
      </c>
      <c r="J184" s="133">
        <v>10</v>
      </c>
      <c r="K184" s="132" t="s">
        <v>615</v>
      </c>
      <c r="L184" s="133">
        <v>3699016</v>
      </c>
      <c r="M184" s="131" t="s">
        <v>44</v>
      </c>
      <c r="N184" s="132" t="s">
        <v>616</v>
      </c>
      <c r="O184" s="132" t="s">
        <v>617</v>
      </c>
      <c r="P184" s="134" t="s">
        <v>272</v>
      </c>
      <c r="Q184" s="134">
        <v>2332400</v>
      </c>
      <c r="R184" s="132" t="s">
        <v>672</v>
      </c>
      <c r="S184" s="169" t="s">
        <v>677</v>
      </c>
      <c r="T184" s="114" t="s">
        <v>678</v>
      </c>
      <c r="U184" s="136"/>
    </row>
    <row r="185" spans="1:22" s="115" customFormat="1" ht="51" hidden="1" customHeight="1" x14ac:dyDescent="0.25">
      <c r="A185" s="168" t="s">
        <v>279</v>
      </c>
      <c r="B185" s="132" t="s">
        <v>280</v>
      </c>
      <c r="C185" s="131" t="s">
        <v>559</v>
      </c>
      <c r="D185" s="131" t="s">
        <v>309</v>
      </c>
      <c r="E185" s="132" t="s">
        <v>211</v>
      </c>
      <c r="F185" s="133">
        <v>911624</v>
      </c>
      <c r="G185" s="133">
        <v>24</v>
      </c>
      <c r="H185" s="132" t="s">
        <v>560</v>
      </c>
      <c r="I185" s="131" t="s">
        <v>614</v>
      </c>
      <c r="J185" s="133">
        <v>10</v>
      </c>
      <c r="K185" s="132" t="s">
        <v>615</v>
      </c>
      <c r="L185" s="133">
        <v>3699016</v>
      </c>
      <c r="M185" s="131" t="s">
        <v>44</v>
      </c>
      <c r="N185" s="132" t="s">
        <v>616</v>
      </c>
      <c r="O185" s="132" t="s">
        <v>617</v>
      </c>
      <c r="P185" s="134" t="s">
        <v>272</v>
      </c>
      <c r="Q185" s="134">
        <v>3250800</v>
      </c>
      <c r="R185" s="132" t="s">
        <v>673</v>
      </c>
      <c r="S185" s="169" t="s">
        <v>677</v>
      </c>
      <c r="T185" s="114" t="s">
        <v>678</v>
      </c>
      <c r="U185" s="136"/>
    </row>
    <row r="186" spans="1:22" s="115" customFormat="1" ht="51" hidden="1" customHeight="1" x14ac:dyDescent="0.25">
      <c r="A186" s="168" t="s">
        <v>320</v>
      </c>
      <c r="B186" s="132" t="s">
        <v>25</v>
      </c>
      <c r="C186" s="131" t="s">
        <v>537</v>
      </c>
      <c r="D186" s="131" t="s">
        <v>309</v>
      </c>
      <c r="E186" s="132" t="s">
        <v>211</v>
      </c>
      <c r="F186" s="133">
        <v>922824</v>
      </c>
      <c r="G186" s="133">
        <v>24</v>
      </c>
      <c r="H186" s="132" t="s">
        <v>538</v>
      </c>
      <c r="I186" s="131" t="s">
        <v>614</v>
      </c>
      <c r="J186" s="133">
        <v>10</v>
      </c>
      <c r="K186" s="132" t="s">
        <v>615</v>
      </c>
      <c r="L186" s="133">
        <v>3699016</v>
      </c>
      <c r="M186" s="131" t="s">
        <v>44</v>
      </c>
      <c r="N186" s="132" t="s">
        <v>616</v>
      </c>
      <c r="O186" s="132" t="s">
        <v>617</v>
      </c>
      <c r="P186" s="134" t="s">
        <v>272</v>
      </c>
      <c r="Q186" s="134">
        <v>947000</v>
      </c>
      <c r="R186" s="132" t="s">
        <v>674</v>
      </c>
      <c r="S186" s="169" t="s">
        <v>677</v>
      </c>
      <c r="T186" s="114" t="s">
        <v>678</v>
      </c>
      <c r="U186" s="136"/>
    </row>
    <row r="187" spans="1:22" s="115" customFormat="1" ht="51" hidden="1" customHeight="1" x14ac:dyDescent="0.25">
      <c r="A187" s="168" t="s">
        <v>285</v>
      </c>
      <c r="B187" s="154" t="s">
        <v>8</v>
      </c>
      <c r="C187" s="131" t="s">
        <v>326</v>
      </c>
      <c r="D187" s="131" t="s">
        <v>309</v>
      </c>
      <c r="E187" s="132" t="s">
        <v>211</v>
      </c>
      <c r="F187" s="133">
        <v>921324</v>
      </c>
      <c r="G187" s="133">
        <v>24</v>
      </c>
      <c r="H187" s="132" t="s">
        <v>327</v>
      </c>
      <c r="I187" s="131" t="s">
        <v>614</v>
      </c>
      <c r="J187" s="133">
        <v>10</v>
      </c>
      <c r="K187" s="132" t="s">
        <v>615</v>
      </c>
      <c r="L187" s="133">
        <v>3699016</v>
      </c>
      <c r="M187" s="131" t="s">
        <v>44</v>
      </c>
      <c r="N187" s="132" t="s">
        <v>616</v>
      </c>
      <c r="O187" s="132" t="s">
        <v>617</v>
      </c>
      <c r="P187" s="134" t="s">
        <v>272</v>
      </c>
      <c r="Q187" s="134">
        <v>2697362</v>
      </c>
      <c r="R187" s="132" t="s">
        <v>675</v>
      </c>
      <c r="S187" s="169" t="s">
        <v>677</v>
      </c>
      <c r="T187" s="114" t="s">
        <v>678</v>
      </c>
      <c r="U187" s="136"/>
    </row>
    <row r="188" spans="1:22" s="115" customFormat="1" ht="51" hidden="1" customHeight="1" x14ac:dyDescent="0.25">
      <c r="A188" s="168" t="s">
        <v>4</v>
      </c>
      <c r="B188" s="132" t="s">
        <v>388</v>
      </c>
      <c r="C188" s="131" t="s">
        <v>271</v>
      </c>
      <c r="D188" s="131" t="s">
        <v>309</v>
      </c>
      <c r="E188" s="132" t="s">
        <v>211</v>
      </c>
      <c r="F188" s="133">
        <v>404024</v>
      </c>
      <c r="G188" s="133">
        <v>24</v>
      </c>
      <c r="H188" s="132" t="s">
        <v>520</v>
      </c>
      <c r="I188" s="131" t="s">
        <v>614</v>
      </c>
      <c r="J188" s="133">
        <v>10</v>
      </c>
      <c r="K188" s="132" t="s">
        <v>615</v>
      </c>
      <c r="L188" s="133">
        <v>3699016</v>
      </c>
      <c r="M188" s="131" t="s">
        <v>44</v>
      </c>
      <c r="N188" s="132" t="s">
        <v>616</v>
      </c>
      <c r="O188" s="132" t="s">
        <v>617</v>
      </c>
      <c r="P188" s="134" t="s">
        <v>272</v>
      </c>
      <c r="Q188" s="134">
        <v>862029</v>
      </c>
      <c r="R188" s="132" t="s">
        <v>651</v>
      </c>
      <c r="S188" s="169" t="s">
        <v>677</v>
      </c>
      <c r="T188" s="114" t="s">
        <v>678</v>
      </c>
      <c r="U188" s="136"/>
    </row>
    <row r="189" spans="1:22" s="112" customFormat="1" ht="51" hidden="1" customHeight="1" x14ac:dyDescent="0.25">
      <c r="A189" s="172" t="s">
        <v>338</v>
      </c>
      <c r="B189" s="158" t="s">
        <v>11</v>
      </c>
      <c r="C189" s="157" t="s">
        <v>417</v>
      </c>
      <c r="D189" s="157" t="s">
        <v>273</v>
      </c>
      <c r="E189" s="158" t="s">
        <v>274</v>
      </c>
      <c r="F189" s="159">
        <v>101000</v>
      </c>
      <c r="G189" s="135" t="s">
        <v>288</v>
      </c>
      <c r="H189" s="158" t="s">
        <v>278</v>
      </c>
      <c r="I189" s="157" t="s">
        <v>282</v>
      </c>
      <c r="J189" s="159">
        <v>10</v>
      </c>
      <c r="K189" s="158" t="s">
        <v>276</v>
      </c>
      <c r="L189" s="159">
        <v>3603025</v>
      </c>
      <c r="M189" s="157" t="s">
        <v>51</v>
      </c>
      <c r="N189" s="158" t="s">
        <v>283</v>
      </c>
      <c r="O189" s="158" t="s">
        <v>229</v>
      </c>
      <c r="P189" s="160">
        <v>2773323</v>
      </c>
      <c r="Q189" s="160"/>
      <c r="R189" s="158" t="s">
        <v>290</v>
      </c>
      <c r="S189" s="171" t="s">
        <v>718</v>
      </c>
      <c r="T189" s="111" t="s">
        <v>719</v>
      </c>
      <c r="U189" s="148"/>
    </row>
    <row r="190" spans="1:22" s="112" customFormat="1" ht="51" hidden="1" customHeight="1" x14ac:dyDescent="0.25">
      <c r="A190" s="172" t="s">
        <v>5</v>
      </c>
      <c r="B190" s="158" t="s">
        <v>6</v>
      </c>
      <c r="C190" s="157" t="s">
        <v>405</v>
      </c>
      <c r="D190" s="157" t="s">
        <v>273</v>
      </c>
      <c r="E190" s="158" t="s">
        <v>274</v>
      </c>
      <c r="F190" s="159">
        <v>101000</v>
      </c>
      <c r="G190" s="135" t="s">
        <v>288</v>
      </c>
      <c r="H190" s="158" t="s">
        <v>278</v>
      </c>
      <c r="I190" s="157" t="s">
        <v>282</v>
      </c>
      <c r="J190" s="159">
        <v>10</v>
      </c>
      <c r="K190" s="158" t="s">
        <v>276</v>
      </c>
      <c r="L190" s="159">
        <v>3603025</v>
      </c>
      <c r="M190" s="157" t="s">
        <v>51</v>
      </c>
      <c r="N190" s="158" t="s">
        <v>283</v>
      </c>
      <c r="O190" s="158" t="s">
        <v>229</v>
      </c>
      <c r="P190" s="160" t="s">
        <v>272</v>
      </c>
      <c r="Q190" s="160">
        <v>2773323</v>
      </c>
      <c r="R190" s="158" t="s">
        <v>290</v>
      </c>
      <c r="S190" s="171" t="s">
        <v>718</v>
      </c>
      <c r="T190" s="111" t="s">
        <v>719</v>
      </c>
      <c r="U190" s="148">
        <f>SUM(P189:P190)</f>
        <v>2773323</v>
      </c>
      <c r="V190" s="113">
        <f>SUM(Q189:Q190)</f>
        <v>2773323</v>
      </c>
    </row>
    <row r="191" spans="1:22" s="115" customFormat="1" ht="51" hidden="1" customHeight="1" x14ac:dyDescent="0.25">
      <c r="A191" s="168" t="s">
        <v>279</v>
      </c>
      <c r="B191" s="132" t="s">
        <v>280</v>
      </c>
      <c r="C191" s="131" t="s">
        <v>720</v>
      </c>
      <c r="D191" s="131" t="s">
        <v>407</v>
      </c>
      <c r="E191" s="132" t="s">
        <v>408</v>
      </c>
      <c r="F191" s="133">
        <v>952538</v>
      </c>
      <c r="G191" s="133">
        <v>38</v>
      </c>
      <c r="H191" s="132" t="s">
        <v>721</v>
      </c>
      <c r="I191" s="131" t="s">
        <v>409</v>
      </c>
      <c r="J191" s="133">
        <v>10</v>
      </c>
      <c r="K191" s="132" t="s">
        <v>410</v>
      </c>
      <c r="L191" s="133">
        <v>3602035</v>
      </c>
      <c r="M191" s="131" t="s">
        <v>44</v>
      </c>
      <c r="N191" s="132" t="s">
        <v>411</v>
      </c>
      <c r="O191" s="132" t="s">
        <v>286</v>
      </c>
      <c r="P191" s="134">
        <v>14424000</v>
      </c>
      <c r="Q191" s="134"/>
      <c r="R191" s="132" t="s">
        <v>722</v>
      </c>
      <c r="S191" s="169" t="s">
        <v>739</v>
      </c>
      <c r="T191" s="114" t="s">
        <v>740</v>
      </c>
      <c r="U191" s="136"/>
    </row>
    <row r="192" spans="1:22" s="115" customFormat="1" ht="51" hidden="1" customHeight="1" x14ac:dyDescent="0.25">
      <c r="A192" s="168" t="s">
        <v>231</v>
      </c>
      <c r="B192" s="132" t="s">
        <v>63</v>
      </c>
      <c r="C192" s="131" t="s">
        <v>723</v>
      </c>
      <c r="D192" s="131" t="s">
        <v>407</v>
      </c>
      <c r="E192" s="132" t="s">
        <v>408</v>
      </c>
      <c r="F192" s="133">
        <v>912038</v>
      </c>
      <c r="G192" s="133">
        <v>38</v>
      </c>
      <c r="H192" s="132" t="s">
        <v>724</v>
      </c>
      <c r="I192" s="131" t="s">
        <v>409</v>
      </c>
      <c r="J192" s="133">
        <v>10</v>
      </c>
      <c r="K192" s="132" t="s">
        <v>410</v>
      </c>
      <c r="L192" s="133">
        <v>3602035</v>
      </c>
      <c r="M192" s="131" t="s">
        <v>44</v>
      </c>
      <c r="N192" s="132" t="s">
        <v>411</v>
      </c>
      <c r="O192" s="132" t="s">
        <v>286</v>
      </c>
      <c r="P192" s="134">
        <v>9594400</v>
      </c>
      <c r="Q192" s="134"/>
      <c r="R192" s="132" t="s">
        <v>725</v>
      </c>
      <c r="S192" s="169" t="s">
        <v>739</v>
      </c>
      <c r="T192" s="114" t="s">
        <v>740</v>
      </c>
      <c r="U192" s="136"/>
    </row>
    <row r="193" spans="1:21" s="115" customFormat="1" ht="51" hidden="1" customHeight="1" x14ac:dyDescent="0.25">
      <c r="A193" s="168" t="s">
        <v>5</v>
      </c>
      <c r="B193" s="132" t="s">
        <v>6</v>
      </c>
      <c r="C193" s="131" t="s">
        <v>493</v>
      </c>
      <c r="D193" s="131" t="s">
        <v>407</v>
      </c>
      <c r="E193" s="132" t="s">
        <v>408</v>
      </c>
      <c r="F193" s="133">
        <v>910138</v>
      </c>
      <c r="G193" s="133">
        <v>38</v>
      </c>
      <c r="H193" s="132" t="s">
        <v>494</v>
      </c>
      <c r="I193" s="131" t="s">
        <v>409</v>
      </c>
      <c r="J193" s="133">
        <v>10</v>
      </c>
      <c r="K193" s="132" t="s">
        <v>410</v>
      </c>
      <c r="L193" s="133">
        <v>3602035</v>
      </c>
      <c r="M193" s="131" t="s">
        <v>44</v>
      </c>
      <c r="N193" s="132" t="s">
        <v>411</v>
      </c>
      <c r="O193" s="132" t="s">
        <v>286</v>
      </c>
      <c r="P193" s="134" t="s">
        <v>272</v>
      </c>
      <c r="Q193" s="134">
        <v>15000000</v>
      </c>
      <c r="R193" s="132" t="s">
        <v>725</v>
      </c>
      <c r="S193" s="169" t="s">
        <v>739</v>
      </c>
      <c r="T193" s="114" t="s">
        <v>740</v>
      </c>
      <c r="U193" s="136"/>
    </row>
    <row r="194" spans="1:21" s="115" customFormat="1" ht="51" hidden="1" customHeight="1" x14ac:dyDescent="0.25">
      <c r="A194" s="168" t="s">
        <v>279</v>
      </c>
      <c r="B194" s="132" t="s">
        <v>280</v>
      </c>
      <c r="C194" s="131" t="s">
        <v>720</v>
      </c>
      <c r="D194" s="131" t="s">
        <v>407</v>
      </c>
      <c r="E194" s="132" t="s">
        <v>408</v>
      </c>
      <c r="F194" s="133">
        <v>952538</v>
      </c>
      <c r="G194" s="133">
        <v>38</v>
      </c>
      <c r="H194" s="132" t="s">
        <v>721</v>
      </c>
      <c r="I194" s="131" t="s">
        <v>409</v>
      </c>
      <c r="J194" s="133">
        <v>10</v>
      </c>
      <c r="K194" s="132" t="s">
        <v>410</v>
      </c>
      <c r="L194" s="133">
        <v>3602035</v>
      </c>
      <c r="M194" s="131" t="s">
        <v>44</v>
      </c>
      <c r="N194" s="132" t="s">
        <v>411</v>
      </c>
      <c r="O194" s="132" t="s">
        <v>287</v>
      </c>
      <c r="P194" s="134" t="s">
        <v>272</v>
      </c>
      <c r="Q194" s="134">
        <v>14424000</v>
      </c>
      <c r="R194" s="132" t="s">
        <v>722</v>
      </c>
      <c r="S194" s="169" t="s">
        <v>739</v>
      </c>
      <c r="T194" s="114" t="s">
        <v>740</v>
      </c>
      <c r="U194" s="136"/>
    </row>
    <row r="195" spans="1:21" s="115" customFormat="1" ht="51" hidden="1" customHeight="1" x14ac:dyDescent="0.25">
      <c r="A195" s="168" t="s">
        <v>231</v>
      </c>
      <c r="B195" s="132" t="s">
        <v>63</v>
      </c>
      <c r="C195" s="131" t="s">
        <v>723</v>
      </c>
      <c r="D195" s="131" t="s">
        <v>407</v>
      </c>
      <c r="E195" s="132" t="s">
        <v>408</v>
      </c>
      <c r="F195" s="133">
        <v>912038</v>
      </c>
      <c r="G195" s="133">
        <v>38</v>
      </c>
      <c r="H195" s="132" t="s">
        <v>724</v>
      </c>
      <c r="I195" s="131" t="s">
        <v>409</v>
      </c>
      <c r="J195" s="133">
        <v>10</v>
      </c>
      <c r="K195" s="132" t="s">
        <v>410</v>
      </c>
      <c r="L195" s="133">
        <v>3602035</v>
      </c>
      <c r="M195" s="131" t="s">
        <v>44</v>
      </c>
      <c r="N195" s="132" t="s">
        <v>411</v>
      </c>
      <c r="O195" s="132" t="s">
        <v>287</v>
      </c>
      <c r="P195" s="134">
        <v>5100734</v>
      </c>
      <c r="Q195" s="134"/>
      <c r="R195" s="132" t="s">
        <v>726</v>
      </c>
      <c r="S195" s="169" t="s">
        <v>739</v>
      </c>
      <c r="T195" s="114" t="s">
        <v>740</v>
      </c>
      <c r="U195" s="136"/>
    </row>
    <row r="196" spans="1:21" s="115" customFormat="1" ht="51" hidden="1" customHeight="1" x14ac:dyDescent="0.25">
      <c r="A196" s="168" t="s">
        <v>4</v>
      </c>
      <c r="B196" s="132" t="s">
        <v>388</v>
      </c>
      <c r="C196" s="131" t="s">
        <v>271</v>
      </c>
      <c r="D196" s="131" t="s">
        <v>407</v>
      </c>
      <c r="E196" s="132" t="s">
        <v>408</v>
      </c>
      <c r="F196" s="133">
        <v>505038</v>
      </c>
      <c r="G196" s="133">
        <v>38</v>
      </c>
      <c r="H196" s="132" t="s">
        <v>319</v>
      </c>
      <c r="I196" s="131" t="s">
        <v>409</v>
      </c>
      <c r="J196" s="133">
        <v>10</v>
      </c>
      <c r="K196" s="132" t="s">
        <v>410</v>
      </c>
      <c r="L196" s="133">
        <v>3602035</v>
      </c>
      <c r="M196" s="131" t="s">
        <v>44</v>
      </c>
      <c r="N196" s="132" t="s">
        <v>411</v>
      </c>
      <c r="O196" s="132" t="s">
        <v>287</v>
      </c>
      <c r="P196" s="134" t="s">
        <v>272</v>
      </c>
      <c r="Q196" s="134">
        <v>93701948</v>
      </c>
      <c r="R196" s="132"/>
      <c r="S196" s="169" t="s">
        <v>739</v>
      </c>
      <c r="T196" s="114" t="s">
        <v>740</v>
      </c>
      <c r="U196" s="136"/>
    </row>
    <row r="197" spans="1:21" s="115" customFormat="1" ht="51" hidden="1" customHeight="1" x14ac:dyDescent="0.25">
      <c r="A197" s="168" t="s">
        <v>7</v>
      </c>
      <c r="B197" s="132" t="s">
        <v>57</v>
      </c>
      <c r="C197" s="131" t="s">
        <v>547</v>
      </c>
      <c r="D197" s="131" t="s">
        <v>407</v>
      </c>
      <c r="E197" s="132" t="s">
        <v>408</v>
      </c>
      <c r="F197" s="133">
        <v>910338</v>
      </c>
      <c r="G197" s="133">
        <v>38</v>
      </c>
      <c r="H197" s="132" t="s">
        <v>548</v>
      </c>
      <c r="I197" s="131" t="s">
        <v>409</v>
      </c>
      <c r="J197" s="133">
        <v>10</v>
      </c>
      <c r="K197" s="132" t="s">
        <v>410</v>
      </c>
      <c r="L197" s="133">
        <v>3602035</v>
      </c>
      <c r="M197" s="131" t="s">
        <v>44</v>
      </c>
      <c r="N197" s="132" t="s">
        <v>411</v>
      </c>
      <c r="O197" s="132" t="s">
        <v>287</v>
      </c>
      <c r="P197" s="134">
        <v>41860364</v>
      </c>
      <c r="Q197" s="134"/>
      <c r="R197" s="132" t="s">
        <v>727</v>
      </c>
      <c r="S197" s="169" t="s">
        <v>739</v>
      </c>
      <c r="T197" s="114" t="s">
        <v>740</v>
      </c>
      <c r="U197" s="136"/>
    </row>
    <row r="198" spans="1:21" s="115" customFormat="1" ht="51" hidden="1" customHeight="1" x14ac:dyDescent="0.25">
      <c r="A198" s="168" t="s">
        <v>578</v>
      </c>
      <c r="B198" s="132" t="s">
        <v>14</v>
      </c>
      <c r="C198" s="131" t="s">
        <v>607</v>
      </c>
      <c r="D198" s="131" t="s">
        <v>407</v>
      </c>
      <c r="E198" s="132" t="s">
        <v>408</v>
      </c>
      <c r="F198" s="133">
        <v>952038</v>
      </c>
      <c r="G198" s="133">
        <v>38</v>
      </c>
      <c r="H198" s="132" t="s">
        <v>606</v>
      </c>
      <c r="I198" s="131" t="s">
        <v>409</v>
      </c>
      <c r="J198" s="133">
        <v>10</v>
      </c>
      <c r="K198" s="132" t="s">
        <v>410</v>
      </c>
      <c r="L198" s="133">
        <v>3602035</v>
      </c>
      <c r="M198" s="131" t="s">
        <v>44</v>
      </c>
      <c r="N198" s="132" t="s">
        <v>411</v>
      </c>
      <c r="O198" s="132" t="s">
        <v>305</v>
      </c>
      <c r="P198" s="134">
        <v>15752991</v>
      </c>
      <c r="Q198" s="134"/>
      <c r="R198" s="132" t="s">
        <v>727</v>
      </c>
      <c r="S198" s="169" t="s">
        <v>739</v>
      </c>
      <c r="T198" s="114" t="s">
        <v>740</v>
      </c>
      <c r="U198" s="136"/>
    </row>
    <row r="199" spans="1:21" s="115" customFormat="1" ht="51" hidden="1" customHeight="1" x14ac:dyDescent="0.25">
      <c r="A199" s="168" t="s">
        <v>284</v>
      </c>
      <c r="B199" s="132" t="s">
        <v>15</v>
      </c>
      <c r="C199" s="131" t="s">
        <v>339</v>
      </c>
      <c r="D199" s="131" t="s">
        <v>407</v>
      </c>
      <c r="E199" s="132" t="s">
        <v>408</v>
      </c>
      <c r="F199" s="133">
        <v>951238</v>
      </c>
      <c r="G199" s="133">
        <v>38</v>
      </c>
      <c r="H199" s="132" t="s">
        <v>340</v>
      </c>
      <c r="I199" s="131" t="s">
        <v>409</v>
      </c>
      <c r="J199" s="133">
        <v>10</v>
      </c>
      <c r="K199" s="132" t="s">
        <v>410</v>
      </c>
      <c r="L199" s="133">
        <v>3602035</v>
      </c>
      <c r="M199" s="131" t="s">
        <v>44</v>
      </c>
      <c r="N199" s="132" t="s">
        <v>411</v>
      </c>
      <c r="O199" s="132" t="s">
        <v>287</v>
      </c>
      <c r="P199" s="134">
        <v>6292800</v>
      </c>
      <c r="Q199" s="134"/>
      <c r="R199" s="132" t="s">
        <v>727</v>
      </c>
      <c r="S199" s="169" t="s">
        <v>739</v>
      </c>
      <c r="T199" s="114" t="s">
        <v>740</v>
      </c>
      <c r="U199" s="136"/>
    </row>
    <row r="200" spans="1:21" s="115" customFormat="1" ht="51" hidden="1" customHeight="1" x14ac:dyDescent="0.25">
      <c r="A200" s="168" t="s">
        <v>284</v>
      </c>
      <c r="B200" s="132" t="s">
        <v>15</v>
      </c>
      <c r="C200" s="131" t="s">
        <v>525</v>
      </c>
      <c r="D200" s="131" t="s">
        <v>407</v>
      </c>
      <c r="E200" s="132" t="s">
        <v>408</v>
      </c>
      <c r="F200" s="133">
        <v>951338</v>
      </c>
      <c r="G200" s="133">
        <v>38</v>
      </c>
      <c r="H200" s="132" t="s">
        <v>526</v>
      </c>
      <c r="I200" s="131" t="s">
        <v>409</v>
      </c>
      <c r="J200" s="133">
        <v>10</v>
      </c>
      <c r="K200" s="132" t="s">
        <v>410</v>
      </c>
      <c r="L200" s="133">
        <v>3602035</v>
      </c>
      <c r="M200" s="131" t="s">
        <v>44</v>
      </c>
      <c r="N200" s="132" t="s">
        <v>411</v>
      </c>
      <c r="O200" s="132" t="s">
        <v>287</v>
      </c>
      <c r="P200" s="134">
        <v>18479600</v>
      </c>
      <c r="Q200" s="134"/>
      <c r="R200" s="132" t="s">
        <v>727</v>
      </c>
      <c r="S200" s="169" t="s">
        <v>739</v>
      </c>
      <c r="T200" s="114" t="s">
        <v>740</v>
      </c>
      <c r="U200" s="136"/>
    </row>
    <row r="201" spans="1:21" s="115" customFormat="1" ht="51" hidden="1" customHeight="1" x14ac:dyDescent="0.25">
      <c r="A201" s="168" t="s">
        <v>284</v>
      </c>
      <c r="B201" s="132" t="s">
        <v>15</v>
      </c>
      <c r="C201" s="131" t="s">
        <v>525</v>
      </c>
      <c r="D201" s="131" t="s">
        <v>407</v>
      </c>
      <c r="E201" s="132" t="s">
        <v>408</v>
      </c>
      <c r="F201" s="133">
        <v>951338</v>
      </c>
      <c r="G201" s="133">
        <v>38</v>
      </c>
      <c r="H201" s="132" t="s">
        <v>526</v>
      </c>
      <c r="I201" s="131" t="s">
        <v>409</v>
      </c>
      <c r="J201" s="133">
        <v>10</v>
      </c>
      <c r="K201" s="132" t="s">
        <v>410</v>
      </c>
      <c r="L201" s="133">
        <v>3602035</v>
      </c>
      <c r="M201" s="131" t="s">
        <v>44</v>
      </c>
      <c r="N201" s="132" t="s">
        <v>411</v>
      </c>
      <c r="O201" s="132" t="s">
        <v>305</v>
      </c>
      <c r="P201" s="134">
        <v>1300</v>
      </c>
      <c r="Q201" s="134"/>
      <c r="R201" s="132" t="s">
        <v>727</v>
      </c>
      <c r="S201" s="169" t="s">
        <v>739</v>
      </c>
      <c r="T201" s="114" t="s">
        <v>740</v>
      </c>
      <c r="U201" s="136"/>
    </row>
    <row r="202" spans="1:21" s="115" customFormat="1" ht="51" hidden="1" customHeight="1" x14ac:dyDescent="0.25">
      <c r="A202" s="168" t="s">
        <v>284</v>
      </c>
      <c r="B202" s="132" t="s">
        <v>15</v>
      </c>
      <c r="C202" s="131" t="s">
        <v>525</v>
      </c>
      <c r="D202" s="131" t="s">
        <v>407</v>
      </c>
      <c r="E202" s="132" t="s">
        <v>408</v>
      </c>
      <c r="F202" s="133">
        <v>951338</v>
      </c>
      <c r="G202" s="133">
        <v>38</v>
      </c>
      <c r="H202" s="132" t="s">
        <v>526</v>
      </c>
      <c r="I202" s="131" t="s">
        <v>409</v>
      </c>
      <c r="J202" s="133">
        <v>10</v>
      </c>
      <c r="K202" s="132" t="s">
        <v>410</v>
      </c>
      <c r="L202" s="133">
        <v>3602035</v>
      </c>
      <c r="M202" s="131" t="s">
        <v>44</v>
      </c>
      <c r="N202" s="132" t="s">
        <v>411</v>
      </c>
      <c r="O202" s="132" t="s">
        <v>317</v>
      </c>
      <c r="P202" s="134">
        <v>6000000</v>
      </c>
      <c r="Q202" s="134"/>
      <c r="R202" s="132" t="s">
        <v>727</v>
      </c>
      <c r="S202" s="169" t="s">
        <v>739</v>
      </c>
      <c r="T202" s="114" t="s">
        <v>740</v>
      </c>
      <c r="U202" s="136"/>
    </row>
    <row r="203" spans="1:21" s="115" customFormat="1" ht="51" hidden="1" customHeight="1" x14ac:dyDescent="0.25">
      <c r="A203" s="168" t="s">
        <v>21</v>
      </c>
      <c r="B203" s="132" t="s">
        <v>22</v>
      </c>
      <c r="C203" s="131" t="s">
        <v>728</v>
      </c>
      <c r="D203" s="131" t="s">
        <v>407</v>
      </c>
      <c r="E203" s="132" t="s">
        <v>408</v>
      </c>
      <c r="F203" s="133">
        <v>912138</v>
      </c>
      <c r="G203" s="133">
        <v>38</v>
      </c>
      <c r="H203" s="132" t="s">
        <v>729</v>
      </c>
      <c r="I203" s="131" t="s">
        <v>409</v>
      </c>
      <c r="J203" s="133">
        <v>10</v>
      </c>
      <c r="K203" s="132" t="s">
        <v>410</v>
      </c>
      <c r="L203" s="133">
        <v>3602035</v>
      </c>
      <c r="M203" s="131" t="s">
        <v>44</v>
      </c>
      <c r="N203" s="132" t="s">
        <v>411</v>
      </c>
      <c r="O203" s="132" t="s">
        <v>317</v>
      </c>
      <c r="P203" s="134">
        <v>1200000</v>
      </c>
      <c r="Q203" s="134"/>
      <c r="R203" s="132" t="s">
        <v>727</v>
      </c>
      <c r="S203" s="169" t="s">
        <v>739</v>
      </c>
      <c r="T203" s="114" t="s">
        <v>740</v>
      </c>
      <c r="U203" s="136"/>
    </row>
    <row r="204" spans="1:21" s="115" customFormat="1" ht="51" hidden="1" customHeight="1" x14ac:dyDescent="0.25">
      <c r="A204" s="168" t="s">
        <v>328</v>
      </c>
      <c r="B204" s="132" t="s">
        <v>23</v>
      </c>
      <c r="C204" s="131" t="s">
        <v>379</v>
      </c>
      <c r="D204" s="131" t="s">
        <v>407</v>
      </c>
      <c r="E204" s="132" t="s">
        <v>408</v>
      </c>
      <c r="F204" s="133">
        <v>954038</v>
      </c>
      <c r="G204" s="133">
        <v>38</v>
      </c>
      <c r="H204" s="132" t="s">
        <v>380</v>
      </c>
      <c r="I204" s="131" t="s">
        <v>409</v>
      </c>
      <c r="J204" s="133">
        <v>10</v>
      </c>
      <c r="K204" s="132" t="s">
        <v>410</v>
      </c>
      <c r="L204" s="133">
        <v>3602035</v>
      </c>
      <c r="M204" s="131" t="s">
        <v>44</v>
      </c>
      <c r="N204" s="132" t="s">
        <v>411</v>
      </c>
      <c r="O204" s="132" t="s">
        <v>287</v>
      </c>
      <c r="P204" s="134">
        <v>1336000</v>
      </c>
      <c r="Q204" s="134"/>
      <c r="R204" s="132" t="s">
        <v>727</v>
      </c>
      <c r="S204" s="169" t="s">
        <v>739</v>
      </c>
      <c r="T204" s="114" t="s">
        <v>740</v>
      </c>
      <c r="U204" s="136"/>
    </row>
    <row r="205" spans="1:21" s="115" customFormat="1" ht="51" hidden="1" customHeight="1" x14ac:dyDescent="0.25">
      <c r="A205" s="168" t="s">
        <v>328</v>
      </c>
      <c r="B205" s="132" t="s">
        <v>23</v>
      </c>
      <c r="C205" s="131" t="s">
        <v>342</v>
      </c>
      <c r="D205" s="131" t="s">
        <v>407</v>
      </c>
      <c r="E205" s="132" t="s">
        <v>408</v>
      </c>
      <c r="F205" s="133">
        <v>954538</v>
      </c>
      <c r="G205" s="133">
        <v>38</v>
      </c>
      <c r="H205" s="132" t="s">
        <v>343</v>
      </c>
      <c r="I205" s="131" t="s">
        <v>409</v>
      </c>
      <c r="J205" s="133">
        <v>10</v>
      </c>
      <c r="K205" s="132" t="s">
        <v>410</v>
      </c>
      <c r="L205" s="133">
        <v>3602035</v>
      </c>
      <c r="M205" s="131" t="s">
        <v>44</v>
      </c>
      <c r="N205" s="132" t="s">
        <v>411</v>
      </c>
      <c r="O205" s="132" t="s">
        <v>287</v>
      </c>
      <c r="P205" s="134">
        <v>27360</v>
      </c>
      <c r="Q205" s="134"/>
      <c r="R205" s="132" t="s">
        <v>727</v>
      </c>
      <c r="S205" s="169" t="s">
        <v>739</v>
      </c>
      <c r="T205" s="114" t="s">
        <v>740</v>
      </c>
      <c r="U205" s="136"/>
    </row>
    <row r="206" spans="1:21" s="115" customFormat="1" ht="51" hidden="1" customHeight="1" x14ac:dyDescent="0.25">
      <c r="A206" s="168" t="s">
        <v>553</v>
      </c>
      <c r="B206" s="132" t="s">
        <v>33</v>
      </c>
      <c r="C206" s="131" t="s">
        <v>554</v>
      </c>
      <c r="D206" s="131" t="s">
        <v>407</v>
      </c>
      <c r="E206" s="132" t="s">
        <v>408</v>
      </c>
      <c r="F206" s="133">
        <v>951938</v>
      </c>
      <c r="G206" s="133">
        <v>38</v>
      </c>
      <c r="H206" s="132" t="s">
        <v>555</v>
      </c>
      <c r="I206" s="131" t="s">
        <v>409</v>
      </c>
      <c r="J206" s="133">
        <v>10</v>
      </c>
      <c r="K206" s="132" t="s">
        <v>410</v>
      </c>
      <c r="L206" s="133">
        <v>3602035</v>
      </c>
      <c r="M206" s="131" t="s">
        <v>44</v>
      </c>
      <c r="N206" s="132" t="s">
        <v>411</v>
      </c>
      <c r="O206" s="132" t="s">
        <v>287</v>
      </c>
      <c r="P206" s="134">
        <v>20061000</v>
      </c>
      <c r="Q206" s="134"/>
      <c r="R206" s="132" t="s">
        <v>727</v>
      </c>
      <c r="S206" s="169" t="s">
        <v>739</v>
      </c>
      <c r="T206" s="114" t="s">
        <v>740</v>
      </c>
      <c r="U206" s="136"/>
    </row>
    <row r="207" spans="1:21" s="115" customFormat="1" ht="51" hidden="1" customHeight="1" x14ac:dyDescent="0.25">
      <c r="A207" s="168" t="s">
        <v>553</v>
      </c>
      <c r="B207" s="132" t="s">
        <v>33</v>
      </c>
      <c r="C207" s="131" t="s">
        <v>554</v>
      </c>
      <c r="D207" s="131" t="s">
        <v>407</v>
      </c>
      <c r="E207" s="132" t="s">
        <v>408</v>
      </c>
      <c r="F207" s="133">
        <v>951938</v>
      </c>
      <c r="G207" s="133">
        <v>38</v>
      </c>
      <c r="H207" s="132" t="s">
        <v>555</v>
      </c>
      <c r="I207" s="131" t="s">
        <v>409</v>
      </c>
      <c r="J207" s="133">
        <v>10</v>
      </c>
      <c r="K207" s="132" t="s">
        <v>410</v>
      </c>
      <c r="L207" s="133">
        <v>3602035</v>
      </c>
      <c r="M207" s="131" t="s">
        <v>44</v>
      </c>
      <c r="N207" s="132" t="s">
        <v>411</v>
      </c>
      <c r="O207" s="132" t="s">
        <v>281</v>
      </c>
      <c r="P207" s="134">
        <v>143334</v>
      </c>
      <c r="Q207" s="134"/>
      <c r="R207" s="132" t="s">
        <v>727</v>
      </c>
      <c r="S207" s="169" t="s">
        <v>739</v>
      </c>
      <c r="T207" s="114" t="s">
        <v>740</v>
      </c>
      <c r="U207" s="136"/>
    </row>
    <row r="208" spans="1:21" s="115" customFormat="1" ht="51" hidden="1" customHeight="1" x14ac:dyDescent="0.25">
      <c r="A208" s="168" t="s">
        <v>730</v>
      </c>
      <c r="B208" s="132" t="s">
        <v>29</v>
      </c>
      <c r="C208" s="131" t="s">
        <v>731</v>
      </c>
      <c r="D208" s="131" t="s">
        <v>407</v>
      </c>
      <c r="E208" s="132" t="s">
        <v>408</v>
      </c>
      <c r="F208" s="133">
        <v>953138</v>
      </c>
      <c r="G208" s="133">
        <v>38</v>
      </c>
      <c r="H208" s="132" t="s">
        <v>732</v>
      </c>
      <c r="I208" s="131" t="s">
        <v>409</v>
      </c>
      <c r="J208" s="133">
        <v>10</v>
      </c>
      <c r="K208" s="132" t="s">
        <v>410</v>
      </c>
      <c r="L208" s="133">
        <v>3602035</v>
      </c>
      <c r="M208" s="131" t="s">
        <v>44</v>
      </c>
      <c r="N208" s="132" t="s">
        <v>411</v>
      </c>
      <c r="O208" s="132" t="s">
        <v>287</v>
      </c>
      <c r="P208" s="134">
        <v>544090</v>
      </c>
      <c r="Q208" s="134"/>
      <c r="R208" s="132" t="s">
        <v>727</v>
      </c>
      <c r="S208" s="169" t="s">
        <v>739</v>
      </c>
      <c r="T208" s="114" t="s">
        <v>740</v>
      </c>
      <c r="U208" s="136"/>
    </row>
    <row r="209" spans="1:25" s="115" customFormat="1" ht="51" hidden="1" customHeight="1" x14ac:dyDescent="0.25">
      <c r="A209" s="168" t="s">
        <v>730</v>
      </c>
      <c r="B209" s="132" t="s">
        <v>29</v>
      </c>
      <c r="C209" s="131" t="s">
        <v>731</v>
      </c>
      <c r="D209" s="131" t="s">
        <v>407</v>
      </c>
      <c r="E209" s="132" t="s">
        <v>408</v>
      </c>
      <c r="F209" s="133">
        <v>953138</v>
      </c>
      <c r="G209" s="133">
        <v>38</v>
      </c>
      <c r="H209" s="132" t="s">
        <v>732</v>
      </c>
      <c r="I209" s="131" t="s">
        <v>409</v>
      </c>
      <c r="J209" s="133">
        <v>10</v>
      </c>
      <c r="K209" s="132" t="s">
        <v>410</v>
      </c>
      <c r="L209" s="133">
        <v>3602035</v>
      </c>
      <c r="M209" s="131" t="s">
        <v>44</v>
      </c>
      <c r="N209" s="132" t="s">
        <v>411</v>
      </c>
      <c r="O209" s="132" t="s">
        <v>286</v>
      </c>
      <c r="P209" s="134">
        <v>18000000</v>
      </c>
      <c r="Q209" s="134"/>
      <c r="R209" s="132" t="s">
        <v>727</v>
      </c>
      <c r="S209" s="169" t="s">
        <v>739</v>
      </c>
      <c r="T209" s="114" t="s">
        <v>740</v>
      </c>
      <c r="U209" s="136"/>
    </row>
    <row r="210" spans="1:25" s="115" customFormat="1" ht="51" hidden="1" customHeight="1" x14ac:dyDescent="0.25">
      <c r="A210" s="168" t="s">
        <v>4</v>
      </c>
      <c r="B210" s="132" t="s">
        <v>388</v>
      </c>
      <c r="C210" s="131" t="s">
        <v>271</v>
      </c>
      <c r="D210" s="131" t="s">
        <v>407</v>
      </c>
      <c r="E210" s="132" t="s">
        <v>408</v>
      </c>
      <c r="F210" s="133">
        <v>505038</v>
      </c>
      <c r="G210" s="133">
        <v>38</v>
      </c>
      <c r="H210" s="132" t="s">
        <v>319</v>
      </c>
      <c r="I210" s="131" t="s">
        <v>409</v>
      </c>
      <c r="J210" s="133">
        <v>10</v>
      </c>
      <c r="K210" s="132" t="s">
        <v>410</v>
      </c>
      <c r="L210" s="133">
        <v>3602035</v>
      </c>
      <c r="M210" s="131" t="s">
        <v>44</v>
      </c>
      <c r="N210" s="132" t="s">
        <v>411</v>
      </c>
      <c r="O210" s="132" t="s">
        <v>305</v>
      </c>
      <c r="P210" s="134" t="s">
        <v>272</v>
      </c>
      <c r="Q210" s="134">
        <v>15754291</v>
      </c>
      <c r="R210" s="132" t="s">
        <v>651</v>
      </c>
      <c r="S210" s="169" t="s">
        <v>739</v>
      </c>
      <c r="T210" s="114" t="s">
        <v>740</v>
      </c>
      <c r="U210" s="136"/>
    </row>
    <row r="211" spans="1:25" s="115" customFormat="1" ht="51" hidden="1" customHeight="1" x14ac:dyDescent="0.25">
      <c r="A211" s="168" t="s">
        <v>4</v>
      </c>
      <c r="B211" s="132" t="s">
        <v>388</v>
      </c>
      <c r="C211" s="131" t="s">
        <v>271</v>
      </c>
      <c r="D211" s="131" t="s">
        <v>407</v>
      </c>
      <c r="E211" s="132" t="s">
        <v>408</v>
      </c>
      <c r="F211" s="133">
        <v>505038</v>
      </c>
      <c r="G211" s="133">
        <v>38</v>
      </c>
      <c r="H211" s="132" t="s">
        <v>319</v>
      </c>
      <c r="I211" s="131" t="s">
        <v>409</v>
      </c>
      <c r="J211" s="133">
        <v>10</v>
      </c>
      <c r="K211" s="132" t="s">
        <v>410</v>
      </c>
      <c r="L211" s="133">
        <v>3602035</v>
      </c>
      <c r="M211" s="131" t="s">
        <v>44</v>
      </c>
      <c r="N211" s="132" t="s">
        <v>411</v>
      </c>
      <c r="O211" s="132" t="s">
        <v>281</v>
      </c>
      <c r="P211" s="134" t="s">
        <v>272</v>
      </c>
      <c r="Q211" s="134">
        <v>143334</v>
      </c>
      <c r="R211" s="132" t="s">
        <v>651</v>
      </c>
      <c r="S211" s="169" t="s">
        <v>739</v>
      </c>
      <c r="T211" s="114" t="s">
        <v>740</v>
      </c>
      <c r="U211" s="136"/>
    </row>
    <row r="212" spans="1:25" s="115" customFormat="1" ht="51" hidden="1" customHeight="1" x14ac:dyDescent="0.25">
      <c r="A212" s="168" t="s">
        <v>4</v>
      </c>
      <c r="B212" s="132" t="s">
        <v>388</v>
      </c>
      <c r="C212" s="131" t="s">
        <v>271</v>
      </c>
      <c r="D212" s="131" t="s">
        <v>407</v>
      </c>
      <c r="E212" s="132" t="s">
        <v>408</v>
      </c>
      <c r="F212" s="133">
        <v>505038</v>
      </c>
      <c r="G212" s="133">
        <v>38</v>
      </c>
      <c r="H212" s="132" t="s">
        <v>319</v>
      </c>
      <c r="I212" s="131" t="s">
        <v>409</v>
      </c>
      <c r="J212" s="133">
        <v>10</v>
      </c>
      <c r="K212" s="132" t="s">
        <v>410</v>
      </c>
      <c r="L212" s="133">
        <v>3602035</v>
      </c>
      <c r="M212" s="131" t="s">
        <v>44</v>
      </c>
      <c r="N212" s="132" t="s">
        <v>411</v>
      </c>
      <c r="O212" s="132" t="s">
        <v>317</v>
      </c>
      <c r="P212" s="134" t="s">
        <v>272</v>
      </c>
      <c r="Q212" s="134">
        <v>7200000</v>
      </c>
      <c r="R212" s="132" t="s">
        <v>651</v>
      </c>
      <c r="S212" s="169" t="s">
        <v>739</v>
      </c>
      <c r="T212" s="114" t="s">
        <v>740</v>
      </c>
      <c r="U212" s="136"/>
    </row>
    <row r="213" spans="1:25" s="115" customFormat="1" ht="51" hidden="1" customHeight="1" x14ac:dyDescent="0.25">
      <c r="A213" s="168" t="s">
        <v>4</v>
      </c>
      <c r="B213" s="132" t="s">
        <v>388</v>
      </c>
      <c r="C213" s="131" t="s">
        <v>271</v>
      </c>
      <c r="D213" s="131" t="s">
        <v>407</v>
      </c>
      <c r="E213" s="132" t="s">
        <v>408</v>
      </c>
      <c r="F213" s="133">
        <v>505038</v>
      </c>
      <c r="G213" s="133">
        <v>38</v>
      </c>
      <c r="H213" s="132" t="s">
        <v>319</v>
      </c>
      <c r="I213" s="131" t="s">
        <v>409</v>
      </c>
      <c r="J213" s="133">
        <v>10</v>
      </c>
      <c r="K213" s="132" t="s">
        <v>410</v>
      </c>
      <c r="L213" s="133">
        <v>3602035</v>
      </c>
      <c r="M213" s="131" t="s">
        <v>44</v>
      </c>
      <c r="N213" s="132" t="s">
        <v>411</v>
      </c>
      <c r="O213" s="132" t="s">
        <v>286</v>
      </c>
      <c r="P213" s="134" t="s">
        <v>272</v>
      </c>
      <c r="Q213" s="134">
        <v>9194400</v>
      </c>
      <c r="R213" s="132" t="s">
        <v>651</v>
      </c>
      <c r="S213" s="169" t="s">
        <v>739</v>
      </c>
      <c r="T213" s="114" t="s">
        <v>740</v>
      </c>
      <c r="U213" s="136"/>
    </row>
    <row r="214" spans="1:25" s="115" customFormat="1" ht="51" hidden="1" customHeight="1" x14ac:dyDescent="0.25">
      <c r="A214" s="168" t="s">
        <v>733</v>
      </c>
      <c r="B214" s="132" t="s">
        <v>62</v>
      </c>
      <c r="C214" s="131" t="s">
        <v>734</v>
      </c>
      <c r="D214" s="131" t="s">
        <v>407</v>
      </c>
      <c r="E214" s="132" t="s">
        <v>408</v>
      </c>
      <c r="F214" s="133">
        <v>954738</v>
      </c>
      <c r="G214" s="133">
        <v>38</v>
      </c>
      <c r="H214" s="132" t="s">
        <v>735</v>
      </c>
      <c r="I214" s="131" t="s">
        <v>409</v>
      </c>
      <c r="J214" s="133">
        <v>10</v>
      </c>
      <c r="K214" s="132" t="s">
        <v>410</v>
      </c>
      <c r="L214" s="133">
        <v>3602035</v>
      </c>
      <c r="M214" s="131" t="s">
        <v>44</v>
      </c>
      <c r="N214" s="132" t="s">
        <v>411</v>
      </c>
      <c r="O214" s="132" t="s">
        <v>286</v>
      </c>
      <c r="P214" s="134" t="s">
        <v>272</v>
      </c>
      <c r="Q214" s="134">
        <v>3400000</v>
      </c>
      <c r="R214" s="132" t="s">
        <v>736</v>
      </c>
      <c r="S214" s="169" t="s">
        <v>739</v>
      </c>
      <c r="T214" s="114" t="s">
        <v>740</v>
      </c>
      <c r="U214" s="136"/>
    </row>
    <row r="215" spans="1:25" s="115" customFormat="1" ht="51" hidden="1" customHeight="1" x14ac:dyDescent="0.25">
      <c r="A215" s="168" t="s">
        <v>303</v>
      </c>
      <c r="B215" s="132" t="s">
        <v>61</v>
      </c>
      <c r="C215" s="131" t="s">
        <v>406</v>
      </c>
      <c r="D215" s="131" t="s">
        <v>407</v>
      </c>
      <c r="E215" s="132" t="s">
        <v>408</v>
      </c>
      <c r="F215" s="133">
        <v>101038</v>
      </c>
      <c r="G215" s="133">
        <v>38</v>
      </c>
      <c r="H215" s="132" t="s">
        <v>278</v>
      </c>
      <c r="I215" s="131" t="s">
        <v>409</v>
      </c>
      <c r="J215" s="133">
        <v>10</v>
      </c>
      <c r="K215" s="132" t="s">
        <v>410</v>
      </c>
      <c r="L215" s="133">
        <v>3602035</v>
      </c>
      <c r="M215" s="131" t="s">
        <v>44</v>
      </c>
      <c r="N215" s="132" t="s">
        <v>411</v>
      </c>
      <c r="O215" s="132" t="s">
        <v>281</v>
      </c>
      <c r="P215" s="134" t="s">
        <v>272</v>
      </c>
      <c r="Q215" s="134">
        <v>2000000</v>
      </c>
      <c r="R215" s="132" t="s">
        <v>737</v>
      </c>
      <c r="S215" s="169" t="s">
        <v>739</v>
      </c>
      <c r="T215" s="114" t="s">
        <v>740</v>
      </c>
      <c r="U215" s="136"/>
    </row>
    <row r="216" spans="1:25" s="115" customFormat="1" ht="51" hidden="1" customHeight="1" x14ac:dyDescent="0.25">
      <c r="A216" s="168" t="s">
        <v>303</v>
      </c>
      <c r="B216" s="132" t="s">
        <v>61</v>
      </c>
      <c r="C216" s="131" t="s">
        <v>573</v>
      </c>
      <c r="D216" s="131" t="s">
        <v>407</v>
      </c>
      <c r="E216" s="132" t="s">
        <v>408</v>
      </c>
      <c r="F216" s="133">
        <v>911538</v>
      </c>
      <c r="G216" s="133">
        <v>38</v>
      </c>
      <c r="H216" s="132" t="s">
        <v>574</v>
      </c>
      <c r="I216" s="131" t="s">
        <v>409</v>
      </c>
      <c r="J216" s="133">
        <v>10</v>
      </c>
      <c r="K216" s="132" t="s">
        <v>410</v>
      </c>
      <c r="L216" s="133">
        <v>3602035</v>
      </c>
      <c r="M216" s="131" t="s">
        <v>44</v>
      </c>
      <c r="N216" s="132" t="s">
        <v>411</v>
      </c>
      <c r="O216" s="132" t="s">
        <v>281</v>
      </c>
      <c r="P216" s="134">
        <v>2000000</v>
      </c>
      <c r="Q216" s="134"/>
      <c r="R216" s="132" t="s">
        <v>738</v>
      </c>
      <c r="S216" s="169" t="s">
        <v>739</v>
      </c>
      <c r="T216" s="114" t="s">
        <v>740</v>
      </c>
      <c r="U216" s="136">
        <f>SUM(P191:P216)</f>
        <v>160817973</v>
      </c>
      <c r="V216" s="116">
        <f>SUM(Q191:Q216)</f>
        <v>160817973</v>
      </c>
    </row>
    <row r="217" spans="1:25" s="115" customFormat="1" ht="51" hidden="1" customHeight="1" x14ac:dyDescent="0.25">
      <c r="A217" s="168" t="s">
        <v>231</v>
      </c>
      <c r="B217" s="132" t="s">
        <v>63</v>
      </c>
      <c r="C217" s="131" t="s">
        <v>741</v>
      </c>
      <c r="D217" s="131" t="s">
        <v>273</v>
      </c>
      <c r="E217" s="132" t="s">
        <v>274</v>
      </c>
      <c r="F217" s="133">
        <v>953842</v>
      </c>
      <c r="G217" s="133">
        <v>42</v>
      </c>
      <c r="H217" s="132" t="s">
        <v>742</v>
      </c>
      <c r="I217" s="131" t="s">
        <v>275</v>
      </c>
      <c r="J217" s="133">
        <v>10</v>
      </c>
      <c r="K217" s="132" t="s">
        <v>276</v>
      </c>
      <c r="L217" s="133">
        <v>3603025</v>
      </c>
      <c r="M217" s="131" t="s">
        <v>44</v>
      </c>
      <c r="N217" s="132" t="s">
        <v>277</v>
      </c>
      <c r="O217" s="132" t="s">
        <v>310</v>
      </c>
      <c r="P217" s="134">
        <v>3333333</v>
      </c>
      <c r="Q217" s="134"/>
      <c r="R217" s="132" t="s">
        <v>743</v>
      </c>
      <c r="S217" s="169" t="s">
        <v>745</v>
      </c>
      <c r="T217" s="114" t="s">
        <v>746</v>
      </c>
      <c r="U217" s="136"/>
    </row>
    <row r="218" spans="1:25" s="115" customFormat="1" ht="51" hidden="1" customHeight="1" x14ac:dyDescent="0.25">
      <c r="A218" s="168" t="s">
        <v>231</v>
      </c>
      <c r="B218" s="132" t="s">
        <v>63</v>
      </c>
      <c r="C218" s="131" t="s">
        <v>723</v>
      </c>
      <c r="D218" s="131" t="s">
        <v>273</v>
      </c>
      <c r="E218" s="132" t="s">
        <v>274</v>
      </c>
      <c r="F218" s="133">
        <v>912042</v>
      </c>
      <c r="G218" s="133">
        <v>42</v>
      </c>
      <c r="H218" s="132" t="s">
        <v>724</v>
      </c>
      <c r="I218" s="131" t="s">
        <v>275</v>
      </c>
      <c r="J218" s="133">
        <v>10</v>
      </c>
      <c r="K218" s="132" t="s">
        <v>276</v>
      </c>
      <c r="L218" s="133">
        <v>3603025</v>
      </c>
      <c r="M218" s="131" t="s">
        <v>44</v>
      </c>
      <c r="N218" s="132" t="s">
        <v>277</v>
      </c>
      <c r="O218" s="132" t="s">
        <v>310</v>
      </c>
      <c r="P218" s="134" t="s">
        <v>272</v>
      </c>
      <c r="Q218" s="134">
        <v>3333333</v>
      </c>
      <c r="R218" s="132" t="s">
        <v>744</v>
      </c>
      <c r="S218" s="169" t="s">
        <v>745</v>
      </c>
      <c r="T218" s="114" t="s">
        <v>746</v>
      </c>
      <c r="U218" s="136">
        <f>SUBTOTAL(9,P217:P218)</f>
        <v>0</v>
      </c>
      <c r="V218" s="116">
        <f>SUM(Q217:Q218)</f>
        <v>3333333</v>
      </c>
      <c r="X218" s="115" t="s">
        <v>865</v>
      </c>
      <c r="Y218" s="116" t="s">
        <v>861</v>
      </c>
    </row>
    <row r="219" spans="1:25" s="144" customFormat="1" ht="51" hidden="1" customHeight="1" x14ac:dyDescent="0.25">
      <c r="A219" s="166" t="s">
        <v>5</v>
      </c>
      <c r="B219" s="154" t="s">
        <v>6</v>
      </c>
      <c r="C219" s="153" t="s">
        <v>384</v>
      </c>
      <c r="D219" s="153" t="s">
        <v>347</v>
      </c>
      <c r="E219" s="154" t="s">
        <v>348</v>
      </c>
      <c r="F219" s="155">
        <v>920628</v>
      </c>
      <c r="G219" s="155">
        <v>28</v>
      </c>
      <c r="H219" s="154" t="s">
        <v>385</v>
      </c>
      <c r="I219" s="153" t="s">
        <v>418</v>
      </c>
      <c r="J219" s="153">
        <v>10</v>
      </c>
      <c r="K219" s="154" t="s">
        <v>419</v>
      </c>
      <c r="L219" s="155">
        <v>3603005</v>
      </c>
      <c r="M219" s="153" t="s">
        <v>44</v>
      </c>
      <c r="N219" s="154" t="s">
        <v>420</v>
      </c>
      <c r="O219" s="154" t="s">
        <v>281</v>
      </c>
      <c r="P219" s="156" t="s">
        <v>272</v>
      </c>
      <c r="Q219" s="156">
        <v>5042101</v>
      </c>
      <c r="R219" s="154" t="s">
        <v>750</v>
      </c>
      <c r="S219" s="167" t="s">
        <v>772</v>
      </c>
      <c r="T219" s="142" t="s">
        <v>773</v>
      </c>
      <c r="U219" s="147"/>
      <c r="V219" s="143"/>
    </row>
    <row r="220" spans="1:25" s="144" customFormat="1" ht="51" hidden="1" customHeight="1" x14ac:dyDescent="0.25">
      <c r="A220" s="166" t="s">
        <v>4</v>
      </c>
      <c r="B220" s="132" t="s">
        <v>388</v>
      </c>
      <c r="C220" s="153" t="s">
        <v>271</v>
      </c>
      <c r="D220" s="153" t="s">
        <v>347</v>
      </c>
      <c r="E220" s="154" t="s">
        <v>348</v>
      </c>
      <c r="F220" s="155">
        <v>707028</v>
      </c>
      <c r="G220" s="155">
        <v>28</v>
      </c>
      <c r="H220" s="154" t="s">
        <v>306</v>
      </c>
      <c r="I220" s="153" t="s">
        <v>418</v>
      </c>
      <c r="J220" s="153">
        <v>10</v>
      </c>
      <c r="K220" s="154" t="s">
        <v>419</v>
      </c>
      <c r="L220" s="155">
        <v>3603005</v>
      </c>
      <c r="M220" s="153" t="s">
        <v>44</v>
      </c>
      <c r="N220" s="154" t="s">
        <v>420</v>
      </c>
      <c r="O220" s="154" t="s">
        <v>281</v>
      </c>
      <c r="P220" s="156">
        <v>5042101</v>
      </c>
      <c r="Q220" s="156"/>
      <c r="R220" s="154" t="s">
        <v>751</v>
      </c>
      <c r="S220" s="167" t="s">
        <v>772</v>
      </c>
      <c r="T220" s="142" t="s">
        <v>773</v>
      </c>
      <c r="U220" s="147"/>
      <c r="V220" s="143"/>
    </row>
    <row r="221" spans="1:25" s="144" customFormat="1" ht="51" hidden="1" customHeight="1" x14ac:dyDescent="0.25">
      <c r="A221" s="166" t="s">
        <v>5</v>
      </c>
      <c r="B221" s="154" t="s">
        <v>6</v>
      </c>
      <c r="C221" s="153" t="s">
        <v>405</v>
      </c>
      <c r="D221" s="153" t="s">
        <v>347</v>
      </c>
      <c r="E221" s="154" t="s">
        <v>348</v>
      </c>
      <c r="F221" s="155">
        <v>101028</v>
      </c>
      <c r="G221" s="155">
        <v>28</v>
      </c>
      <c r="H221" s="154" t="s">
        <v>278</v>
      </c>
      <c r="I221" s="153" t="s">
        <v>418</v>
      </c>
      <c r="J221" s="153">
        <v>10</v>
      </c>
      <c r="K221" s="154" t="s">
        <v>419</v>
      </c>
      <c r="L221" s="155">
        <v>3603005</v>
      </c>
      <c r="M221" s="153" t="s">
        <v>44</v>
      </c>
      <c r="N221" s="154" t="s">
        <v>420</v>
      </c>
      <c r="O221" s="154" t="s">
        <v>286</v>
      </c>
      <c r="P221" s="156" t="s">
        <v>272</v>
      </c>
      <c r="Q221" s="156">
        <v>3000000</v>
      </c>
      <c r="R221" s="154" t="s">
        <v>752</v>
      </c>
      <c r="S221" s="167" t="s">
        <v>772</v>
      </c>
      <c r="T221" s="142" t="s">
        <v>773</v>
      </c>
      <c r="U221" s="147"/>
      <c r="V221" s="143"/>
    </row>
    <row r="222" spans="1:25" s="144" customFormat="1" ht="51" hidden="1" customHeight="1" x14ac:dyDescent="0.25">
      <c r="A222" s="166" t="s">
        <v>303</v>
      </c>
      <c r="B222" s="154" t="s">
        <v>61</v>
      </c>
      <c r="C222" s="153" t="s">
        <v>406</v>
      </c>
      <c r="D222" s="153" t="s">
        <v>347</v>
      </c>
      <c r="E222" s="154" t="s">
        <v>348</v>
      </c>
      <c r="F222" s="155">
        <v>101028</v>
      </c>
      <c r="G222" s="155">
        <v>28</v>
      </c>
      <c r="H222" s="154" t="s">
        <v>278</v>
      </c>
      <c r="I222" s="153" t="s">
        <v>418</v>
      </c>
      <c r="J222" s="153">
        <v>10</v>
      </c>
      <c r="K222" s="154" t="s">
        <v>419</v>
      </c>
      <c r="L222" s="155">
        <v>3603005</v>
      </c>
      <c r="M222" s="153" t="s">
        <v>44</v>
      </c>
      <c r="N222" s="154" t="s">
        <v>420</v>
      </c>
      <c r="O222" s="154" t="s">
        <v>281</v>
      </c>
      <c r="P222" s="156" t="s">
        <v>272</v>
      </c>
      <c r="Q222" s="156">
        <v>3786000</v>
      </c>
      <c r="R222" s="154" t="s">
        <v>753</v>
      </c>
      <c r="S222" s="167" t="s">
        <v>772</v>
      </c>
      <c r="T222" s="142" t="s">
        <v>773</v>
      </c>
      <c r="U222" s="147"/>
      <c r="V222" s="143"/>
    </row>
    <row r="223" spans="1:25" s="144" customFormat="1" ht="51" hidden="1" customHeight="1" x14ac:dyDescent="0.25">
      <c r="A223" s="166" t="s">
        <v>578</v>
      </c>
      <c r="B223" s="154" t="s">
        <v>14</v>
      </c>
      <c r="C223" s="153" t="s">
        <v>588</v>
      </c>
      <c r="D223" s="153" t="s">
        <v>347</v>
      </c>
      <c r="E223" s="154" t="s">
        <v>348</v>
      </c>
      <c r="F223" s="155">
        <v>952128</v>
      </c>
      <c r="G223" s="155">
        <v>28</v>
      </c>
      <c r="H223" s="154" t="s">
        <v>589</v>
      </c>
      <c r="I223" s="153" t="s">
        <v>418</v>
      </c>
      <c r="J223" s="153">
        <v>10</v>
      </c>
      <c r="K223" s="154" t="s">
        <v>419</v>
      </c>
      <c r="L223" s="155">
        <v>3603005</v>
      </c>
      <c r="M223" s="153" t="s">
        <v>44</v>
      </c>
      <c r="N223" s="154" t="s">
        <v>420</v>
      </c>
      <c r="O223" s="154" t="s">
        <v>281</v>
      </c>
      <c r="P223" s="156" t="s">
        <v>272</v>
      </c>
      <c r="Q223" s="156">
        <v>26950178</v>
      </c>
      <c r="R223" s="154" t="s">
        <v>754</v>
      </c>
      <c r="S223" s="167" t="s">
        <v>772</v>
      </c>
      <c r="T223" s="142" t="s">
        <v>773</v>
      </c>
      <c r="U223" s="147"/>
      <c r="V223" s="143"/>
    </row>
    <row r="224" spans="1:25" s="144" customFormat="1" ht="51" hidden="1" customHeight="1" x14ac:dyDescent="0.25">
      <c r="A224" s="166" t="s">
        <v>4</v>
      </c>
      <c r="B224" s="132" t="s">
        <v>388</v>
      </c>
      <c r="C224" s="153" t="s">
        <v>271</v>
      </c>
      <c r="D224" s="153" t="s">
        <v>347</v>
      </c>
      <c r="E224" s="154" t="s">
        <v>348</v>
      </c>
      <c r="F224" s="155">
        <v>303028</v>
      </c>
      <c r="G224" s="155">
        <v>28</v>
      </c>
      <c r="H224" s="154" t="s">
        <v>296</v>
      </c>
      <c r="I224" s="153" t="s">
        <v>418</v>
      </c>
      <c r="J224" s="153">
        <v>10</v>
      </c>
      <c r="K224" s="154" t="s">
        <v>419</v>
      </c>
      <c r="L224" s="155">
        <v>3603005</v>
      </c>
      <c r="M224" s="153" t="s">
        <v>44</v>
      </c>
      <c r="N224" s="154" t="s">
        <v>420</v>
      </c>
      <c r="O224" s="154" t="s">
        <v>297</v>
      </c>
      <c r="P224" s="156">
        <v>33736178</v>
      </c>
      <c r="Q224" s="156"/>
      <c r="R224" s="154" t="s">
        <v>755</v>
      </c>
      <c r="S224" s="167" t="s">
        <v>772</v>
      </c>
      <c r="T224" s="142" t="s">
        <v>773</v>
      </c>
      <c r="U224" s="147"/>
      <c r="V224" s="143"/>
    </row>
    <row r="225" spans="1:22" s="144" customFormat="1" ht="51" hidden="1" customHeight="1" x14ac:dyDescent="0.25">
      <c r="A225" s="166" t="s">
        <v>7</v>
      </c>
      <c r="B225" s="154" t="s">
        <v>57</v>
      </c>
      <c r="C225" s="153" t="s">
        <v>756</v>
      </c>
      <c r="D225" s="153" t="s">
        <v>347</v>
      </c>
      <c r="E225" s="154" t="s">
        <v>348</v>
      </c>
      <c r="F225" s="155">
        <v>920728</v>
      </c>
      <c r="G225" s="155">
        <v>28</v>
      </c>
      <c r="H225" s="154" t="s">
        <v>757</v>
      </c>
      <c r="I225" s="153" t="s">
        <v>418</v>
      </c>
      <c r="J225" s="153">
        <v>11</v>
      </c>
      <c r="K225" s="154" t="s">
        <v>419</v>
      </c>
      <c r="L225" s="155">
        <v>3603005</v>
      </c>
      <c r="M225" s="153" t="s">
        <v>44</v>
      </c>
      <c r="N225" s="154" t="s">
        <v>420</v>
      </c>
      <c r="O225" s="154" t="s">
        <v>281</v>
      </c>
      <c r="P225" s="156">
        <v>33724</v>
      </c>
      <c r="Q225" s="156"/>
      <c r="R225" s="154" t="s">
        <v>758</v>
      </c>
      <c r="S225" s="167" t="s">
        <v>772</v>
      </c>
      <c r="T225" s="142" t="s">
        <v>773</v>
      </c>
      <c r="U225" s="147"/>
      <c r="V225" s="143"/>
    </row>
    <row r="226" spans="1:22" s="144" customFormat="1" ht="51" hidden="1" customHeight="1" x14ac:dyDescent="0.25">
      <c r="A226" s="166" t="s">
        <v>7</v>
      </c>
      <c r="B226" s="154" t="s">
        <v>57</v>
      </c>
      <c r="C226" s="153" t="s">
        <v>756</v>
      </c>
      <c r="D226" s="153" t="s">
        <v>347</v>
      </c>
      <c r="E226" s="154" t="s">
        <v>348</v>
      </c>
      <c r="F226" s="155">
        <v>920728</v>
      </c>
      <c r="G226" s="155">
        <v>28</v>
      </c>
      <c r="H226" s="154" t="s">
        <v>757</v>
      </c>
      <c r="I226" s="153" t="s">
        <v>418</v>
      </c>
      <c r="J226" s="153">
        <v>11</v>
      </c>
      <c r="K226" s="154" t="s">
        <v>419</v>
      </c>
      <c r="L226" s="155">
        <v>3603005</v>
      </c>
      <c r="M226" s="153" t="s">
        <v>44</v>
      </c>
      <c r="N226" s="154" t="s">
        <v>420</v>
      </c>
      <c r="O226" s="154" t="s">
        <v>286</v>
      </c>
      <c r="P226" s="156">
        <v>63737</v>
      </c>
      <c r="Q226" s="156"/>
      <c r="R226" s="154" t="s">
        <v>759</v>
      </c>
      <c r="S226" s="167" t="s">
        <v>772</v>
      </c>
      <c r="T226" s="142" t="s">
        <v>773</v>
      </c>
      <c r="U226" s="147"/>
      <c r="V226" s="143"/>
    </row>
    <row r="227" spans="1:22" s="144" customFormat="1" ht="51" hidden="1" customHeight="1" x14ac:dyDescent="0.25">
      <c r="A227" s="166" t="s">
        <v>320</v>
      </c>
      <c r="B227" s="154" t="s">
        <v>25</v>
      </c>
      <c r="C227" s="153" t="s">
        <v>652</v>
      </c>
      <c r="D227" s="153" t="s">
        <v>347</v>
      </c>
      <c r="E227" s="154" t="s">
        <v>348</v>
      </c>
      <c r="F227" s="155">
        <v>931128</v>
      </c>
      <c r="G227" s="155">
        <v>28</v>
      </c>
      <c r="H227" s="154" t="s">
        <v>653</v>
      </c>
      <c r="I227" s="153" t="s">
        <v>418</v>
      </c>
      <c r="J227" s="153">
        <v>11</v>
      </c>
      <c r="K227" s="154" t="s">
        <v>419</v>
      </c>
      <c r="L227" s="155">
        <v>3603005</v>
      </c>
      <c r="M227" s="153" t="s">
        <v>44</v>
      </c>
      <c r="N227" s="154" t="s">
        <v>420</v>
      </c>
      <c r="O227" s="154" t="s">
        <v>281</v>
      </c>
      <c r="P227" s="156">
        <v>729964</v>
      </c>
      <c r="Q227" s="156"/>
      <c r="R227" s="154" t="s">
        <v>760</v>
      </c>
      <c r="S227" s="167" t="s">
        <v>772</v>
      </c>
      <c r="T227" s="142" t="s">
        <v>773</v>
      </c>
      <c r="U227" s="147"/>
      <c r="V227" s="143"/>
    </row>
    <row r="228" spans="1:22" s="144" customFormat="1" ht="51" hidden="1" customHeight="1" x14ac:dyDescent="0.25">
      <c r="A228" s="166" t="s">
        <v>285</v>
      </c>
      <c r="B228" s="154" t="s">
        <v>8</v>
      </c>
      <c r="C228" s="153" t="s">
        <v>761</v>
      </c>
      <c r="D228" s="153" t="s">
        <v>347</v>
      </c>
      <c r="E228" s="154" t="s">
        <v>348</v>
      </c>
      <c r="F228" s="155">
        <v>921428</v>
      </c>
      <c r="G228" s="155">
        <v>28</v>
      </c>
      <c r="H228" s="154" t="s">
        <v>762</v>
      </c>
      <c r="I228" s="153" t="s">
        <v>418</v>
      </c>
      <c r="J228" s="153">
        <v>11</v>
      </c>
      <c r="K228" s="154" t="s">
        <v>419</v>
      </c>
      <c r="L228" s="155">
        <v>3603005</v>
      </c>
      <c r="M228" s="153" t="s">
        <v>44</v>
      </c>
      <c r="N228" s="154" t="s">
        <v>420</v>
      </c>
      <c r="O228" s="154" t="s">
        <v>281</v>
      </c>
      <c r="P228" s="156" t="s">
        <v>272</v>
      </c>
      <c r="Q228" s="156">
        <v>19441968</v>
      </c>
      <c r="R228" s="154" t="s">
        <v>763</v>
      </c>
      <c r="S228" s="167" t="s">
        <v>772</v>
      </c>
      <c r="T228" s="142" t="s">
        <v>773</v>
      </c>
      <c r="U228" s="147"/>
      <c r="V228" s="143"/>
    </row>
    <row r="229" spans="1:22" s="144" customFormat="1" ht="51" hidden="1" customHeight="1" x14ac:dyDescent="0.25">
      <c r="A229" s="166" t="s">
        <v>320</v>
      </c>
      <c r="B229" s="154" t="s">
        <v>25</v>
      </c>
      <c r="C229" s="153" t="s">
        <v>471</v>
      </c>
      <c r="D229" s="153" t="s">
        <v>347</v>
      </c>
      <c r="E229" s="154" t="s">
        <v>348</v>
      </c>
      <c r="F229" s="155">
        <v>954328</v>
      </c>
      <c r="G229" s="155">
        <v>28</v>
      </c>
      <c r="H229" s="154" t="s">
        <v>472</v>
      </c>
      <c r="I229" s="153" t="s">
        <v>418</v>
      </c>
      <c r="J229" s="153">
        <v>11</v>
      </c>
      <c r="K229" s="154" t="s">
        <v>419</v>
      </c>
      <c r="L229" s="155">
        <v>3603005</v>
      </c>
      <c r="M229" s="153" t="s">
        <v>44</v>
      </c>
      <c r="N229" s="154" t="s">
        <v>420</v>
      </c>
      <c r="O229" s="154" t="s">
        <v>281</v>
      </c>
      <c r="P229" s="156" t="s">
        <v>272</v>
      </c>
      <c r="Q229" s="156">
        <v>7794000</v>
      </c>
      <c r="R229" s="154" t="s">
        <v>764</v>
      </c>
      <c r="S229" s="167" t="s">
        <v>772</v>
      </c>
      <c r="T229" s="142" t="s">
        <v>773</v>
      </c>
      <c r="U229" s="147"/>
      <c r="V229" s="143"/>
    </row>
    <row r="230" spans="1:22" s="144" customFormat="1" ht="51" hidden="1" customHeight="1" x14ac:dyDescent="0.25">
      <c r="A230" s="166" t="s">
        <v>4</v>
      </c>
      <c r="B230" s="132" t="s">
        <v>388</v>
      </c>
      <c r="C230" s="153" t="s">
        <v>271</v>
      </c>
      <c r="D230" s="153" t="s">
        <v>347</v>
      </c>
      <c r="E230" s="154" t="s">
        <v>348</v>
      </c>
      <c r="F230" s="155">
        <v>303028</v>
      </c>
      <c r="G230" s="155">
        <v>28</v>
      </c>
      <c r="H230" s="154" t="s">
        <v>296</v>
      </c>
      <c r="I230" s="153" t="s">
        <v>418</v>
      </c>
      <c r="J230" s="153">
        <v>11</v>
      </c>
      <c r="K230" s="154" t="s">
        <v>419</v>
      </c>
      <c r="L230" s="155">
        <v>3603005</v>
      </c>
      <c r="M230" s="153" t="s">
        <v>44</v>
      </c>
      <c r="N230" s="154" t="s">
        <v>420</v>
      </c>
      <c r="O230" s="154" t="s">
        <v>297</v>
      </c>
      <c r="P230" s="156">
        <v>26408543</v>
      </c>
      <c r="Q230" s="156"/>
      <c r="R230" s="154" t="s">
        <v>755</v>
      </c>
      <c r="S230" s="167" t="s">
        <v>772</v>
      </c>
      <c r="T230" s="142" t="s">
        <v>773</v>
      </c>
      <c r="U230" s="147"/>
      <c r="V230" s="143"/>
    </row>
    <row r="231" spans="1:22" s="144" customFormat="1" ht="51" hidden="1" customHeight="1" x14ac:dyDescent="0.25">
      <c r="A231" s="166" t="s">
        <v>285</v>
      </c>
      <c r="B231" s="154" t="s">
        <v>8</v>
      </c>
      <c r="C231" s="153" t="s">
        <v>363</v>
      </c>
      <c r="D231" s="153" t="s">
        <v>347</v>
      </c>
      <c r="E231" s="154" t="s">
        <v>348</v>
      </c>
      <c r="F231" s="155">
        <v>940328</v>
      </c>
      <c r="G231" s="155">
        <v>28</v>
      </c>
      <c r="H231" s="154" t="s">
        <v>364</v>
      </c>
      <c r="I231" s="153" t="s">
        <v>418</v>
      </c>
      <c r="J231" s="153">
        <v>10</v>
      </c>
      <c r="K231" s="154" t="s">
        <v>419</v>
      </c>
      <c r="L231" s="155">
        <v>3603005</v>
      </c>
      <c r="M231" s="153" t="s">
        <v>44</v>
      </c>
      <c r="N231" s="154" t="s">
        <v>420</v>
      </c>
      <c r="O231" s="154" t="s">
        <v>281</v>
      </c>
      <c r="P231" s="156" t="s">
        <v>272</v>
      </c>
      <c r="Q231" s="156">
        <v>1931000</v>
      </c>
      <c r="R231" s="154" t="s">
        <v>765</v>
      </c>
      <c r="S231" s="167" t="s">
        <v>772</v>
      </c>
      <c r="T231" s="142" t="s">
        <v>773</v>
      </c>
      <c r="U231" s="147"/>
      <c r="V231" s="143"/>
    </row>
    <row r="232" spans="1:22" s="144" customFormat="1" ht="51" hidden="1" customHeight="1" x14ac:dyDescent="0.25">
      <c r="A232" s="166" t="s">
        <v>320</v>
      </c>
      <c r="B232" s="154" t="s">
        <v>25</v>
      </c>
      <c r="C232" s="153" t="s">
        <v>444</v>
      </c>
      <c r="D232" s="153" t="s">
        <v>347</v>
      </c>
      <c r="E232" s="154" t="s">
        <v>348</v>
      </c>
      <c r="F232" s="155">
        <v>912628</v>
      </c>
      <c r="G232" s="155">
        <v>28</v>
      </c>
      <c r="H232" s="154" t="s">
        <v>445</v>
      </c>
      <c r="I232" s="153" t="s">
        <v>418</v>
      </c>
      <c r="J232" s="153">
        <v>10</v>
      </c>
      <c r="K232" s="154" t="s">
        <v>419</v>
      </c>
      <c r="L232" s="155">
        <v>3603005</v>
      </c>
      <c r="M232" s="153" t="s">
        <v>44</v>
      </c>
      <c r="N232" s="154" t="s">
        <v>420</v>
      </c>
      <c r="O232" s="154" t="s">
        <v>281</v>
      </c>
      <c r="P232" s="156">
        <v>38617</v>
      </c>
      <c r="Q232" s="156"/>
      <c r="R232" s="154" t="s">
        <v>766</v>
      </c>
      <c r="S232" s="167" t="s">
        <v>772</v>
      </c>
      <c r="T232" s="142" t="s">
        <v>773</v>
      </c>
      <c r="U232" s="147"/>
      <c r="V232" s="143"/>
    </row>
    <row r="233" spans="1:22" s="144" customFormat="1" ht="51" hidden="1" customHeight="1" x14ac:dyDescent="0.25">
      <c r="A233" s="166" t="s">
        <v>320</v>
      </c>
      <c r="B233" s="154" t="s">
        <v>25</v>
      </c>
      <c r="C233" s="153" t="s">
        <v>767</v>
      </c>
      <c r="D233" s="153" t="s">
        <v>347</v>
      </c>
      <c r="E233" s="154" t="s">
        <v>348</v>
      </c>
      <c r="F233" s="155">
        <v>922728</v>
      </c>
      <c r="G233" s="155">
        <v>28</v>
      </c>
      <c r="H233" s="154" t="s">
        <v>768</v>
      </c>
      <c r="I233" s="153" t="s">
        <v>418</v>
      </c>
      <c r="J233" s="153">
        <v>10</v>
      </c>
      <c r="K233" s="154" t="s">
        <v>419</v>
      </c>
      <c r="L233" s="155">
        <v>3603005</v>
      </c>
      <c r="M233" s="153" t="s">
        <v>44</v>
      </c>
      <c r="N233" s="154" t="s">
        <v>420</v>
      </c>
      <c r="O233" s="154" t="s">
        <v>281</v>
      </c>
      <c r="P233" s="156">
        <v>1892383</v>
      </c>
      <c r="Q233" s="156"/>
      <c r="R233" s="154" t="s">
        <v>769</v>
      </c>
      <c r="S233" s="167" t="s">
        <v>772</v>
      </c>
      <c r="T233" s="142" t="s">
        <v>773</v>
      </c>
      <c r="U233" s="147"/>
      <c r="V233" s="143"/>
    </row>
    <row r="234" spans="1:22" s="144" customFormat="1" ht="51" hidden="1" customHeight="1" x14ac:dyDescent="0.25">
      <c r="A234" s="166" t="s">
        <v>341</v>
      </c>
      <c r="B234" s="154" t="s">
        <v>17</v>
      </c>
      <c r="C234" s="153" t="s">
        <v>595</v>
      </c>
      <c r="D234" s="153" t="s">
        <v>347</v>
      </c>
      <c r="E234" s="154" t="s">
        <v>348</v>
      </c>
      <c r="F234" s="155">
        <v>952428</v>
      </c>
      <c r="G234" s="155">
        <v>28</v>
      </c>
      <c r="H234" s="154" t="s">
        <v>596</v>
      </c>
      <c r="I234" s="153" t="s">
        <v>418</v>
      </c>
      <c r="J234" s="153">
        <v>11</v>
      </c>
      <c r="K234" s="154" t="s">
        <v>419</v>
      </c>
      <c r="L234" s="155">
        <v>3603005</v>
      </c>
      <c r="M234" s="153" t="s">
        <v>44</v>
      </c>
      <c r="N234" s="154" t="s">
        <v>420</v>
      </c>
      <c r="O234" s="154" t="s">
        <v>286</v>
      </c>
      <c r="P234" s="156">
        <v>3000000</v>
      </c>
      <c r="Q234" s="156"/>
      <c r="R234" s="154" t="s">
        <v>770</v>
      </c>
      <c r="S234" s="167" t="s">
        <v>772</v>
      </c>
      <c r="T234" s="142" t="s">
        <v>773</v>
      </c>
      <c r="U234" s="147"/>
      <c r="V234" s="143"/>
    </row>
    <row r="235" spans="1:22" s="144" customFormat="1" ht="51" hidden="1" customHeight="1" x14ac:dyDescent="0.25">
      <c r="A235" s="166" t="s">
        <v>341</v>
      </c>
      <c r="B235" s="154" t="s">
        <v>17</v>
      </c>
      <c r="C235" s="153" t="s">
        <v>595</v>
      </c>
      <c r="D235" s="153" t="s">
        <v>347</v>
      </c>
      <c r="E235" s="154" t="s">
        <v>348</v>
      </c>
      <c r="F235" s="155">
        <v>952428</v>
      </c>
      <c r="G235" s="155">
        <v>28</v>
      </c>
      <c r="H235" s="154" t="s">
        <v>596</v>
      </c>
      <c r="I235" s="153" t="s">
        <v>418</v>
      </c>
      <c r="J235" s="153">
        <v>11</v>
      </c>
      <c r="K235" s="154" t="s">
        <v>419</v>
      </c>
      <c r="L235" s="155">
        <v>3603005</v>
      </c>
      <c r="M235" s="153" t="s">
        <v>44</v>
      </c>
      <c r="N235" s="154" t="s">
        <v>420</v>
      </c>
      <c r="O235" s="154" t="s">
        <v>286</v>
      </c>
      <c r="P235" s="156">
        <v>2000000</v>
      </c>
      <c r="Q235" s="156"/>
      <c r="R235" s="154" t="s">
        <v>770</v>
      </c>
      <c r="S235" s="167" t="s">
        <v>772</v>
      </c>
      <c r="T235" s="142" t="s">
        <v>773</v>
      </c>
      <c r="U235" s="147"/>
      <c r="V235" s="143"/>
    </row>
    <row r="236" spans="1:22" s="144" customFormat="1" ht="51" hidden="1" customHeight="1" x14ac:dyDescent="0.25">
      <c r="A236" s="166" t="s">
        <v>341</v>
      </c>
      <c r="B236" s="154" t="s">
        <v>17</v>
      </c>
      <c r="C236" s="153" t="s">
        <v>595</v>
      </c>
      <c r="D236" s="153" t="s">
        <v>347</v>
      </c>
      <c r="E236" s="154" t="s">
        <v>348</v>
      </c>
      <c r="F236" s="155">
        <v>952428</v>
      </c>
      <c r="G236" s="155">
        <v>28</v>
      </c>
      <c r="H236" s="154" t="s">
        <v>596</v>
      </c>
      <c r="I236" s="153" t="s">
        <v>418</v>
      </c>
      <c r="J236" s="153">
        <v>11</v>
      </c>
      <c r="K236" s="154" t="s">
        <v>419</v>
      </c>
      <c r="L236" s="155">
        <v>3603005</v>
      </c>
      <c r="M236" s="153" t="s">
        <v>44</v>
      </c>
      <c r="N236" s="154" t="s">
        <v>420</v>
      </c>
      <c r="O236" s="154" t="s">
        <v>281</v>
      </c>
      <c r="P236" s="156" t="s">
        <v>272</v>
      </c>
      <c r="Q236" s="156">
        <v>5000000</v>
      </c>
      <c r="R236" s="154" t="s">
        <v>770</v>
      </c>
      <c r="S236" s="167" t="s">
        <v>772</v>
      </c>
      <c r="T236" s="142" t="s">
        <v>773</v>
      </c>
      <c r="U236" s="147"/>
    </row>
    <row r="237" spans="1:22" s="144" customFormat="1" ht="51" hidden="1" customHeight="1" x14ac:dyDescent="0.25">
      <c r="A237" s="166" t="s">
        <v>578</v>
      </c>
      <c r="B237" s="154" t="s">
        <v>14</v>
      </c>
      <c r="C237" s="153" t="s">
        <v>607</v>
      </c>
      <c r="D237" s="153" t="s">
        <v>347</v>
      </c>
      <c r="E237" s="154" t="s">
        <v>348</v>
      </c>
      <c r="F237" s="155">
        <v>952028</v>
      </c>
      <c r="G237" s="155">
        <v>28</v>
      </c>
      <c r="H237" s="154" t="s">
        <v>606</v>
      </c>
      <c r="I237" s="153" t="s">
        <v>418</v>
      </c>
      <c r="J237" s="153">
        <v>10</v>
      </c>
      <c r="K237" s="154" t="s">
        <v>419</v>
      </c>
      <c r="L237" s="155">
        <v>3603005</v>
      </c>
      <c r="M237" s="153" t="s">
        <v>44</v>
      </c>
      <c r="N237" s="154" t="s">
        <v>420</v>
      </c>
      <c r="O237" s="154" t="s">
        <v>281</v>
      </c>
      <c r="P237" s="156">
        <v>9360</v>
      </c>
      <c r="Q237" s="156"/>
      <c r="R237" s="154" t="s">
        <v>771</v>
      </c>
      <c r="S237" s="167" t="s">
        <v>772</v>
      </c>
      <c r="T237" s="142" t="s">
        <v>773</v>
      </c>
      <c r="U237" s="147"/>
    </row>
    <row r="238" spans="1:22" s="144" customFormat="1" ht="51" hidden="1" customHeight="1" x14ac:dyDescent="0.25">
      <c r="A238" s="166" t="s">
        <v>578</v>
      </c>
      <c r="B238" s="154" t="s">
        <v>14</v>
      </c>
      <c r="C238" s="153" t="s">
        <v>607</v>
      </c>
      <c r="D238" s="153" t="s">
        <v>347</v>
      </c>
      <c r="E238" s="154" t="s">
        <v>348</v>
      </c>
      <c r="F238" s="155">
        <v>952028</v>
      </c>
      <c r="G238" s="155">
        <v>28</v>
      </c>
      <c r="H238" s="154" t="s">
        <v>606</v>
      </c>
      <c r="I238" s="153" t="s">
        <v>418</v>
      </c>
      <c r="J238" s="153">
        <v>10</v>
      </c>
      <c r="K238" s="154" t="s">
        <v>419</v>
      </c>
      <c r="L238" s="155">
        <v>3603005</v>
      </c>
      <c r="M238" s="153" t="s">
        <v>44</v>
      </c>
      <c r="N238" s="154" t="s">
        <v>420</v>
      </c>
      <c r="O238" s="154" t="s">
        <v>286</v>
      </c>
      <c r="P238" s="156" t="s">
        <v>272</v>
      </c>
      <c r="Q238" s="156">
        <v>9360</v>
      </c>
      <c r="R238" s="154" t="s">
        <v>771</v>
      </c>
      <c r="S238" s="167" t="s">
        <v>772</v>
      </c>
      <c r="T238" s="142" t="s">
        <v>773</v>
      </c>
      <c r="U238" s="147"/>
    </row>
    <row r="239" spans="1:22" s="115" customFormat="1" ht="51" hidden="1" customHeight="1" x14ac:dyDescent="0.25">
      <c r="A239" s="168" t="s">
        <v>4</v>
      </c>
      <c r="B239" s="132" t="s">
        <v>388</v>
      </c>
      <c r="C239" s="131" t="s">
        <v>271</v>
      </c>
      <c r="D239" s="131" t="s">
        <v>347</v>
      </c>
      <c r="E239" s="132" t="s">
        <v>348</v>
      </c>
      <c r="F239" s="133">
        <v>707025</v>
      </c>
      <c r="G239" s="133">
        <v>25</v>
      </c>
      <c r="H239" s="132" t="s">
        <v>306</v>
      </c>
      <c r="I239" s="131" t="s">
        <v>369</v>
      </c>
      <c r="J239" s="133">
        <v>11</v>
      </c>
      <c r="K239" s="132" t="s">
        <v>322</v>
      </c>
      <c r="L239" s="133">
        <v>3603003</v>
      </c>
      <c r="M239" s="131" t="s">
        <v>44</v>
      </c>
      <c r="N239" s="132" t="s">
        <v>370</v>
      </c>
      <c r="O239" s="132" t="s">
        <v>286</v>
      </c>
      <c r="P239" s="134">
        <v>42525000</v>
      </c>
      <c r="Q239" s="134"/>
      <c r="R239" s="132" t="s">
        <v>774</v>
      </c>
      <c r="S239" s="169" t="s">
        <v>779</v>
      </c>
      <c r="T239" s="114" t="s">
        <v>780</v>
      </c>
      <c r="U239" s="136"/>
    </row>
    <row r="240" spans="1:22" s="115" customFormat="1" ht="51" hidden="1" customHeight="1" x14ac:dyDescent="0.25">
      <c r="A240" s="168" t="s">
        <v>285</v>
      </c>
      <c r="B240" s="154" t="s">
        <v>8</v>
      </c>
      <c r="C240" s="131" t="s">
        <v>326</v>
      </c>
      <c r="D240" s="131" t="s">
        <v>347</v>
      </c>
      <c r="E240" s="132" t="s">
        <v>348</v>
      </c>
      <c r="F240" s="133">
        <v>921325</v>
      </c>
      <c r="G240" s="133">
        <v>25</v>
      </c>
      <c r="H240" s="132" t="s">
        <v>775</v>
      </c>
      <c r="I240" s="131" t="s">
        <v>369</v>
      </c>
      <c r="J240" s="133">
        <v>11</v>
      </c>
      <c r="K240" s="132" t="s">
        <v>322</v>
      </c>
      <c r="L240" s="133">
        <v>3603003</v>
      </c>
      <c r="M240" s="131" t="s">
        <v>44</v>
      </c>
      <c r="N240" s="132" t="s">
        <v>370</v>
      </c>
      <c r="O240" s="132" t="s">
        <v>286</v>
      </c>
      <c r="P240" s="134" t="s">
        <v>272</v>
      </c>
      <c r="Q240" s="134">
        <v>19212000</v>
      </c>
      <c r="R240" s="132" t="s">
        <v>776</v>
      </c>
      <c r="S240" s="169" t="s">
        <v>779</v>
      </c>
      <c r="T240" s="114" t="s">
        <v>780</v>
      </c>
      <c r="U240" s="136"/>
    </row>
    <row r="241" spans="1:22" s="115" customFormat="1" ht="51" hidden="1" customHeight="1" x14ac:dyDescent="0.25">
      <c r="A241" s="168" t="s">
        <v>285</v>
      </c>
      <c r="B241" s="154" t="s">
        <v>8</v>
      </c>
      <c r="C241" s="131" t="s">
        <v>373</v>
      </c>
      <c r="D241" s="131" t="s">
        <v>347</v>
      </c>
      <c r="E241" s="132" t="s">
        <v>348</v>
      </c>
      <c r="F241" s="133">
        <v>940525</v>
      </c>
      <c r="G241" s="133">
        <v>25</v>
      </c>
      <c r="H241" s="132" t="s">
        <v>374</v>
      </c>
      <c r="I241" s="131" t="s">
        <v>369</v>
      </c>
      <c r="J241" s="133">
        <v>11</v>
      </c>
      <c r="K241" s="132" t="s">
        <v>322</v>
      </c>
      <c r="L241" s="133">
        <v>3603003</v>
      </c>
      <c r="M241" s="131" t="s">
        <v>44</v>
      </c>
      <c r="N241" s="132" t="s">
        <v>370</v>
      </c>
      <c r="O241" s="132" t="s">
        <v>286</v>
      </c>
      <c r="P241" s="134" t="s">
        <v>272</v>
      </c>
      <c r="Q241" s="134">
        <v>9606000</v>
      </c>
      <c r="R241" s="132" t="s">
        <v>776</v>
      </c>
      <c r="S241" s="169" t="s">
        <v>779</v>
      </c>
      <c r="T241" s="114" t="s">
        <v>780</v>
      </c>
      <c r="U241" s="136"/>
    </row>
    <row r="242" spans="1:22" s="115" customFormat="1" ht="51" hidden="1" customHeight="1" x14ac:dyDescent="0.25">
      <c r="A242" s="168" t="s">
        <v>284</v>
      </c>
      <c r="B242" s="132" t="s">
        <v>15</v>
      </c>
      <c r="C242" s="131" t="s">
        <v>339</v>
      </c>
      <c r="D242" s="131" t="s">
        <v>347</v>
      </c>
      <c r="E242" s="132" t="s">
        <v>348</v>
      </c>
      <c r="F242" s="133">
        <v>951225</v>
      </c>
      <c r="G242" s="133">
        <v>25</v>
      </c>
      <c r="H242" s="132" t="s">
        <v>340</v>
      </c>
      <c r="I242" s="131" t="s">
        <v>369</v>
      </c>
      <c r="J242" s="133">
        <v>11</v>
      </c>
      <c r="K242" s="132" t="s">
        <v>322</v>
      </c>
      <c r="L242" s="133">
        <v>3603003</v>
      </c>
      <c r="M242" s="131" t="s">
        <v>44</v>
      </c>
      <c r="N242" s="132" t="s">
        <v>370</v>
      </c>
      <c r="O242" s="132" t="s">
        <v>286</v>
      </c>
      <c r="P242" s="134" t="s">
        <v>272</v>
      </c>
      <c r="Q242" s="134">
        <v>5403000</v>
      </c>
      <c r="R242" s="132" t="s">
        <v>776</v>
      </c>
      <c r="S242" s="169" t="s">
        <v>779</v>
      </c>
      <c r="T242" s="114" t="s">
        <v>780</v>
      </c>
      <c r="U242" s="136"/>
    </row>
    <row r="243" spans="1:22" s="115" customFormat="1" ht="51" hidden="1" customHeight="1" x14ac:dyDescent="0.25">
      <c r="A243" s="168" t="s">
        <v>320</v>
      </c>
      <c r="B243" s="132" t="s">
        <v>25</v>
      </c>
      <c r="C243" s="131" t="s">
        <v>660</v>
      </c>
      <c r="D243" s="131" t="s">
        <v>347</v>
      </c>
      <c r="E243" s="132" t="s">
        <v>348</v>
      </c>
      <c r="F243" s="133">
        <v>922925</v>
      </c>
      <c r="G243" s="133">
        <v>25</v>
      </c>
      <c r="H243" s="132" t="s">
        <v>661</v>
      </c>
      <c r="I243" s="131" t="s">
        <v>369</v>
      </c>
      <c r="J243" s="133">
        <v>11</v>
      </c>
      <c r="K243" s="132" t="s">
        <v>322</v>
      </c>
      <c r="L243" s="133">
        <v>3603003</v>
      </c>
      <c r="M243" s="131" t="s">
        <v>44</v>
      </c>
      <c r="N243" s="132" t="s">
        <v>370</v>
      </c>
      <c r="O243" s="132" t="s">
        <v>286</v>
      </c>
      <c r="P243" s="134" t="s">
        <v>272</v>
      </c>
      <c r="Q243" s="134">
        <v>3602000</v>
      </c>
      <c r="R243" s="132" t="s">
        <v>776</v>
      </c>
      <c r="S243" s="169" t="s">
        <v>779</v>
      </c>
      <c r="T243" s="114" t="s">
        <v>780</v>
      </c>
      <c r="U243" s="136"/>
    </row>
    <row r="244" spans="1:22" s="115" customFormat="1" ht="51" hidden="1" customHeight="1" x14ac:dyDescent="0.25">
      <c r="A244" s="168" t="s">
        <v>320</v>
      </c>
      <c r="B244" s="132" t="s">
        <v>25</v>
      </c>
      <c r="C244" s="131" t="s">
        <v>777</v>
      </c>
      <c r="D244" s="131" t="s">
        <v>347</v>
      </c>
      <c r="E244" s="132" t="s">
        <v>348</v>
      </c>
      <c r="F244" s="133">
        <v>912425</v>
      </c>
      <c r="G244" s="133">
        <v>25</v>
      </c>
      <c r="H244" s="132" t="s">
        <v>778</v>
      </c>
      <c r="I244" s="131" t="s">
        <v>369</v>
      </c>
      <c r="J244" s="133">
        <v>11</v>
      </c>
      <c r="K244" s="132" t="s">
        <v>322</v>
      </c>
      <c r="L244" s="133">
        <v>3603003</v>
      </c>
      <c r="M244" s="131" t="s">
        <v>44</v>
      </c>
      <c r="N244" s="132" t="s">
        <v>370</v>
      </c>
      <c r="O244" s="132" t="s">
        <v>286</v>
      </c>
      <c r="P244" s="134" t="s">
        <v>272</v>
      </c>
      <c r="Q244" s="134">
        <v>4702000</v>
      </c>
      <c r="R244" s="132" t="s">
        <v>776</v>
      </c>
      <c r="S244" s="169" t="s">
        <v>779</v>
      </c>
      <c r="T244" s="114" t="s">
        <v>780</v>
      </c>
      <c r="U244" s="136">
        <f>SUM(P239:P244)</f>
        <v>42525000</v>
      </c>
      <c r="V244" s="115">
        <f>SUM(Q239:Q244)</f>
        <v>42525000</v>
      </c>
    </row>
    <row r="245" spans="1:22" s="115" customFormat="1" ht="51" hidden="1" customHeight="1" x14ac:dyDescent="0.25">
      <c r="A245" s="168" t="s">
        <v>4</v>
      </c>
      <c r="B245" s="132" t="s">
        <v>388</v>
      </c>
      <c r="C245" s="131" t="s">
        <v>271</v>
      </c>
      <c r="D245" s="131" t="s">
        <v>273</v>
      </c>
      <c r="E245" s="132" t="s">
        <v>274</v>
      </c>
      <c r="F245" s="133">
        <v>202043</v>
      </c>
      <c r="G245" s="133">
        <v>43</v>
      </c>
      <c r="H245" s="132" t="s">
        <v>292</v>
      </c>
      <c r="I245" s="131" t="s">
        <v>275</v>
      </c>
      <c r="J245" s="133">
        <v>10</v>
      </c>
      <c r="K245" s="132" t="s">
        <v>276</v>
      </c>
      <c r="L245" s="133">
        <v>3603025</v>
      </c>
      <c r="M245" s="131" t="s">
        <v>44</v>
      </c>
      <c r="N245" s="132" t="s">
        <v>277</v>
      </c>
      <c r="O245" s="132" t="s">
        <v>416</v>
      </c>
      <c r="P245" s="134">
        <v>129873674</v>
      </c>
      <c r="Q245" s="134"/>
      <c r="R245" s="132" t="s">
        <v>421</v>
      </c>
      <c r="S245" s="169" t="s">
        <v>801</v>
      </c>
      <c r="T245" s="114" t="s">
        <v>802</v>
      </c>
      <c r="U245" s="136"/>
    </row>
    <row r="246" spans="1:22" s="115" customFormat="1" ht="51" hidden="1" customHeight="1" x14ac:dyDescent="0.25">
      <c r="A246" s="168" t="s">
        <v>328</v>
      </c>
      <c r="B246" s="132" t="s">
        <v>23</v>
      </c>
      <c r="C246" s="131" t="s">
        <v>647</v>
      </c>
      <c r="D246" s="131" t="s">
        <v>273</v>
      </c>
      <c r="E246" s="132" t="s">
        <v>274</v>
      </c>
      <c r="F246" s="133">
        <v>101043</v>
      </c>
      <c r="G246" s="133">
        <v>43</v>
      </c>
      <c r="H246" s="132" t="s">
        <v>278</v>
      </c>
      <c r="I246" s="131" t="s">
        <v>275</v>
      </c>
      <c r="J246" s="133">
        <v>10</v>
      </c>
      <c r="K246" s="132" t="s">
        <v>276</v>
      </c>
      <c r="L246" s="133">
        <v>3603025</v>
      </c>
      <c r="M246" s="131" t="s">
        <v>44</v>
      </c>
      <c r="N246" s="132" t="s">
        <v>277</v>
      </c>
      <c r="O246" s="132" t="s">
        <v>416</v>
      </c>
      <c r="P246" s="134" t="s">
        <v>272</v>
      </c>
      <c r="Q246" s="134">
        <v>80000000</v>
      </c>
      <c r="R246" s="132" t="s">
        <v>421</v>
      </c>
      <c r="S246" s="169" t="s">
        <v>801</v>
      </c>
      <c r="T246" s="114" t="s">
        <v>802</v>
      </c>
      <c r="U246" s="136"/>
    </row>
    <row r="247" spans="1:22" s="115" customFormat="1" ht="51" hidden="1" customHeight="1" x14ac:dyDescent="0.25">
      <c r="A247" s="168" t="s">
        <v>303</v>
      </c>
      <c r="B247" s="132" t="s">
        <v>61</v>
      </c>
      <c r="C247" s="131" t="s">
        <v>406</v>
      </c>
      <c r="D247" s="131" t="s">
        <v>273</v>
      </c>
      <c r="E247" s="132" t="s">
        <v>274</v>
      </c>
      <c r="F247" s="133">
        <v>101043</v>
      </c>
      <c r="G247" s="133">
        <v>43</v>
      </c>
      <c r="H247" s="132" t="s">
        <v>278</v>
      </c>
      <c r="I247" s="131" t="s">
        <v>275</v>
      </c>
      <c r="J247" s="133">
        <v>10</v>
      </c>
      <c r="K247" s="132" t="s">
        <v>276</v>
      </c>
      <c r="L247" s="133">
        <v>3603025</v>
      </c>
      <c r="M247" s="131" t="s">
        <v>44</v>
      </c>
      <c r="N247" s="132" t="s">
        <v>277</v>
      </c>
      <c r="O247" s="132" t="s">
        <v>416</v>
      </c>
      <c r="P247" s="134" t="s">
        <v>272</v>
      </c>
      <c r="Q247" s="134">
        <v>49873674</v>
      </c>
      <c r="R247" s="132" t="s">
        <v>421</v>
      </c>
      <c r="S247" s="169" t="s">
        <v>801</v>
      </c>
      <c r="T247" s="114" t="s">
        <v>802</v>
      </c>
      <c r="U247" s="136">
        <f>SUM(P245:P247)</f>
        <v>129873674</v>
      </c>
      <c r="V247" s="115">
        <f>SUM(Q245:Q247)</f>
        <v>129873674</v>
      </c>
    </row>
    <row r="248" spans="1:22" s="115" customFormat="1" ht="51" hidden="1" customHeight="1" x14ac:dyDescent="0.25">
      <c r="A248" s="168" t="s">
        <v>291</v>
      </c>
      <c r="B248" s="132" t="s">
        <v>20</v>
      </c>
      <c r="C248" s="131" t="s">
        <v>668</v>
      </c>
      <c r="D248" s="131" t="s">
        <v>273</v>
      </c>
      <c r="E248" s="132" t="s">
        <v>274</v>
      </c>
      <c r="F248" s="133">
        <v>101014</v>
      </c>
      <c r="G248" s="133">
        <v>14</v>
      </c>
      <c r="H248" s="132" t="s">
        <v>278</v>
      </c>
      <c r="I248" s="131" t="s">
        <v>275</v>
      </c>
      <c r="J248" s="133">
        <v>10</v>
      </c>
      <c r="K248" s="132" t="s">
        <v>276</v>
      </c>
      <c r="L248" s="133">
        <v>3603025</v>
      </c>
      <c r="M248" s="131" t="s">
        <v>44</v>
      </c>
      <c r="N248" s="132" t="s">
        <v>277</v>
      </c>
      <c r="O248" s="132" t="s">
        <v>286</v>
      </c>
      <c r="P248" s="134">
        <v>326855</v>
      </c>
      <c r="Q248" s="134"/>
      <c r="R248" s="132" t="s">
        <v>781</v>
      </c>
      <c r="S248" s="169" t="s">
        <v>788</v>
      </c>
      <c r="T248" s="114" t="s">
        <v>789</v>
      </c>
      <c r="U248" s="136"/>
    </row>
    <row r="249" spans="1:22" s="115" customFormat="1" ht="51" hidden="1" customHeight="1" x14ac:dyDescent="0.25">
      <c r="A249" s="168" t="s">
        <v>337</v>
      </c>
      <c r="B249" s="132" t="s">
        <v>58</v>
      </c>
      <c r="C249" s="131" t="s">
        <v>404</v>
      </c>
      <c r="D249" s="131" t="s">
        <v>273</v>
      </c>
      <c r="E249" s="132" t="s">
        <v>274</v>
      </c>
      <c r="F249" s="133">
        <v>101014</v>
      </c>
      <c r="G249" s="133">
        <v>14</v>
      </c>
      <c r="H249" s="132" t="s">
        <v>278</v>
      </c>
      <c r="I249" s="131" t="s">
        <v>275</v>
      </c>
      <c r="J249" s="133">
        <v>10</v>
      </c>
      <c r="K249" s="132" t="s">
        <v>276</v>
      </c>
      <c r="L249" s="133">
        <v>3603025</v>
      </c>
      <c r="M249" s="131" t="s">
        <v>44</v>
      </c>
      <c r="N249" s="132" t="s">
        <v>277</v>
      </c>
      <c r="O249" s="132" t="s">
        <v>286</v>
      </c>
      <c r="P249" s="134">
        <v>787806</v>
      </c>
      <c r="Q249" s="134"/>
      <c r="R249" s="132" t="s">
        <v>781</v>
      </c>
      <c r="S249" s="169" t="s">
        <v>788</v>
      </c>
      <c r="T249" s="114" t="s">
        <v>789</v>
      </c>
      <c r="U249" s="136"/>
    </row>
    <row r="250" spans="1:22" s="115" customFormat="1" ht="51" hidden="1" customHeight="1" x14ac:dyDescent="0.25">
      <c r="A250" s="168" t="s">
        <v>328</v>
      </c>
      <c r="B250" s="132" t="s">
        <v>23</v>
      </c>
      <c r="C250" s="131" t="s">
        <v>647</v>
      </c>
      <c r="D250" s="131" t="s">
        <v>273</v>
      </c>
      <c r="E250" s="132" t="s">
        <v>274</v>
      </c>
      <c r="F250" s="133">
        <v>101014</v>
      </c>
      <c r="G250" s="133">
        <v>14</v>
      </c>
      <c r="H250" s="132" t="s">
        <v>278</v>
      </c>
      <c r="I250" s="131" t="s">
        <v>275</v>
      </c>
      <c r="J250" s="133">
        <v>10</v>
      </c>
      <c r="K250" s="132" t="s">
        <v>276</v>
      </c>
      <c r="L250" s="133">
        <v>3603025</v>
      </c>
      <c r="M250" s="131" t="s">
        <v>44</v>
      </c>
      <c r="N250" s="132" t="s">
        <v>277</v>
      </c>
      <c r="O250" s="132" t="s">
        <v>286</v>
      </c>
      <c r="P250" s="134">
        <v>385859</v>
      </c>
      <c r="Q250" s="134"/>
      <c r="R250" s="132" t="s">
        <v>781</v>
      </c>
      <c r="S250" s="169" t="s">
        <v>788</v>
      </c>
      <c r="T250" s="114" t="s">
        <v>789</v>
      </c>
      <c r="U250" s="136"/>
    </row>
    <row r="251" spans="1:22" s="115" customFormat="1" ht="51" hidden="1" customHeight="1" x14ac:dyDescent="0.25">
      <c r="A251" s="168" t="s">
        <v>5</v>
      </c>
      <c r="B251" s="132" t="s">
        <v>6</v>
      </c>
      <c r="C251" s="131" t="s">
        <v>405</v>
      </c>
      <c r="D251" s="131" t="s">
        <v>273</v>
      </c>
      <c r="E251" s="132" t="s">
        <v>274</v>
      </c>
      <c r="F251" s="133">
        <v>101014</v>
      </c>
      <c r="G251" s="133">
        <v>14</v>
      </c>
      <c r="H251" s="132" t="s">
        <v>278</v>
      </c>
      <c r="I251" s="131" t="s">
        <v>275</v>
      </c>
      <c r="J251" s="133">
        <v>10</v>
      </c>
      <c r="K251" s="132" t="s">
        <v>276</v>
      </c>
      <c r="L251" s="133">
        <v>3603025</v>
      </c>
      <c r="M251" s="131" t="s">
        <v>44</v>
      </c>
      <c r="N251" s="132" t="s">
        <v>277</v>
      </c>
      <c r="O251" s="132" t="s">
        <v>286</v>
      </c>
      <c r="P251" s="134">
        <v>56483</v>
      </c>
      <c r="Q251" s="134"/>
      <c r="R251" s="132" t="s">
        <v>781</v>
      </c>
      <c r="S251" s="169" t="s">
        <v>788</v>
      </c>
      <c r="T251" s="114" t="s">
        <v>789</v>
      </c>
      <c r="U251" s="136"/>
    </row>
    <row r="252" spans="1:22" s="115" customFormat="1" ht="51" hidden="1" customHeight="1" x14ac:dyDescent="0.25">
      <c r="A252" s="168" t="s">
        <v>320</v>
      </c>
      <c r="B252" s="132" t="s">
        <v>25</v>
      </c>
      <c r="C252" s="131" t="s">
        <v>782</v>
      </c>
      <c r="D252" s="131" t="s">
        <v>273</v>
      </c>
      <c r="E252" s="132" t="s">
        <v>274</v>
      </c>
      <c r="F252" s="133">
        <v>101014</v>
      </c>
      <c r="G252" s="133">
        <v>14</v>
      </c>
      <c r="H252" s="132" t="s">
        <v>278</v>
      </c>
      <c r="I252" s="131" t="s">
        <v>275</v>
      </c>
      <c r="J252" s="133">
        <v>10</v>
      </c>
      <c r="K252" s="132" t="s">
        <v>276</v>
      </c>
      <c r="L252" s="133">
        <v>3603025</v>
      </c>
      <c r="M252" s="131" t="s">
        <v>44</v>
      </c>
      <c r="N252" s="132" t="s">
        <v>277</v>
      </c>
      <c r="O252" s="132" t="s">
        <v>286</v>
      </c>
      <c r="P252" s="134">
        <v>538840.80000000005</v>
      </c>
      <c r="Q252" s="134"/>
      <c r="R252" s="132" t="s">
        <v>781</v>
      </c>
      <c r="S252" s="169" t="s">
        <v>788</v>
      </c>
      <c r="T252" s="114" t="s">
        <v>789</v>
      </c>
      <c r="U252" s="136"/>
    </row>
    <row r="253" spans="1:22" s="115" customFormat="1" ht="51" hidden="1" customHeight="1" x14ac:dyDescent="0.25">
      <c r="A253" s="168" t="s">
        <v>279</v>
      </c>
      <c r="B253" s="132" t="s">
        <v>280</v>
      </c>
      <c r="C253" s="131" t="s">
        <v>598</v>
      </c>
      <c r="D253" s="131" t="s">
        <v>273</v>
      </c>
      <c r="E253" s="132" t="s">
        <v>274</v>
      </c>
      <c r="F253" s="133">
        <v>101014</v>
      </c>
      <c r="G253" s="133">
        <v>14</v>
      </c>
      <c r="H253" s="132" t="s">
        <v>278</v>
      </c>
      <c r="I253" s="131" t="s">
        <v>275</v>
      </c>
      <c r="J253" s="133">
        <v>10</v>
      </c>
      <c r="K253" s="132" t="s">
        <v>276</v>
      </c>
      <c r="L253" s="133">
        <v>3603025</v>
      </c>
      <c r="M253" s="131" t="s">
        <v>44</v>
      </c>
      <c r="N253" s="132" t="s">
        <v>277</v>
      </c>
      <c r="O253" s="132" t="s">
        <v>286</v>
      </c>
      <c r="P253" s="134">
        <v>53375.5</v>
      </c>
      <c r="Q253" s="134"/>
      <c r="R253" s="132" t="s">
        <v>781</v>
      </c>
      <c r="S253" s="169" t="s">
        <v>788</v>
      </c>
      <c r="T253" s="114" t="s">
        <v>789</v>
      </c>
      <c r="U253" s="136"/>
    </row>
    <row r="254" spans="1:22" s="115" customFormat="1" ht="51" hidden="1" customHeight="1" x14ac:dyDescent="0.25">
      <c r="A254" s="168" t="s">
        <v>783</v>
      </c>
      <c r="B254" s="132" t="s">
        <v>59</v>
      </c>
      <c r="C254" s="131" t="s">
        <v>784</v>
      </c>
      <c r="D254" s="131" t="s">
        <v>273</v>
      </c>
      <c r="E254" s="132" t="s">
        <v>274</v>
      </c>
      <c r="F254" s="133">
        <v>101014</v>
      </c>
      <c r="G254" s="133">
        <v>14</v>
      </c>
      <c r="H254" s="132" t="s">
        <v>278</v>
      </c>
      <c r="I254" s="131" t="s">
        <v>275</v>
      </c>
      <c r="J254" s="133">
        <v>10</v>
      </c>
      <c r="K254" s="132" t="s">
        <v>276</v>
      </c>
      <c r="L254" s="133">
        <v>3603025</v>
      </c>
      <c r="M254" s="131" t="s">
        <v>44</v>
      </c>
      <c r="N254" s="132" t="s">
        <v>277</v>
      </c>
      <c r="O254" s="132" t="s">
        <v>286</v>
      </c>
      <c r="P254" s="134">
        <v>168083</v>
      </c>
      <c r="Q254" s="134"/>
      <c r="R254" s="132" t="s">
        <v>781</v>
      </c>
      <c r="S254" s="169" t="s">
        <v>788</v>
      </c>
      <c r="T254" s="114" t="s">
        <v>789</v>
      </c>
      <c r="U254" s="136"/>
    </row>
    <row r="255" spans="1:22" s="115" customFormat="1" ht="51" hidden="1" customHeight="1" x14ac:dyDescent="0.25">
      <c r="A255" s="168" t="s">
        <v>338</v>
      </c>
      <c r="B255" s="132" t="s">
        <v>11</v>
      </c>
      <c r="C255" s="131" t="s">
        <v>417</v>
      </c>
      <c r="D255" s="131" t="s">
        <v>273</v>
      </c>
      <c r="E255" s="132" t="s">
        <v>274</v>
      </c>
      <c r="F255" s="133">
        <v>101014</v>
      </c>
      <c r="G255" s="133">
        <v>14</v>
      </c>
      <c r="H255" s="132" t="s">
        <v>278</v>
      </c>
      <c r="I255" s="131" t="s">
        <v>275</v>
      </c>
      <c r="J255" s="133">
        <v>10</v>
      </c>
      <c r="K255" s="132" t="s">
        <v>276</v>
      </c>
      <c r="L255" s="133">
        <v>3603025</v>
      </c>
      <c r="M255" s="131" t="s">
        <v>44</v>
      </c>
      <c r="N255" s="132" t="s">
        <v>277</v>
      </c>
      <c r="O255" s="132" t="s">
        <v>286</v>
      </c>
      <c r="P255" s="134">
        <v>650938</v>
      </c>
      <c r="Q255" s="134"/>
      <c r="R255" s="132" t="s">
        <v>781</v>
      </c>
      <c r="S255" s="169" t="s">
        <v>788</v>
      </c>
      <c r="T255" s="114" t="s">
        <v>789</v>
      </c>
      <c r="U255" s="136"/>
    </row>
    <row r="256" spans="1:22" s="115" customFormat="1" ht="51" hidden="1" customHeight="1" x14ac:dyDescent="0.25">
      <c r="A256" s="168" t="s">
        <v>9</v>
      </c>
      <c r="B256" s="132" t="s">
        <v>10</v>
      </c>
      <c r="C256" s="131" t="s">
        <v>785</v>
      </c>
      <c r="D256" s="131" t="s">
        <v>273</v>
      </c>
      <c r="E256" s="132" t="s">
        <v>274</v>
      </c>
      <c r="F256" s="133">
        <v>101014</v>
      </c>
      <c r="G256" s="133">
        <v>14</v>
      </c>
      <c r="H256" s="132" t="s">
        <v>278</v>
      </c>
      <c r="I256" s="131" t="s">
        <v>275</v>
      </c>
      <c r="J256" s="133">
        <v>10</v>
      </c>
      <c r="K256" s="132" t="s">
        <v>276</v>
      </c>
      <c r="L256" s="133">
        <v>3603025</v>
      </c>
      <c r="M256" s="131" t="s">
        <v>44</v>
      </c>
      <c r="N256" s="132" t="s">
        <v>277</v>
      </c>
      <c r="O256" s="132" t="s">
        <v>286</v>
      </c>
      <c r="P256" s="134">
        <v>708777</v>
      </c>
      <c r="Q256" s="134"/>
      <c r="R256" s="132" t="s">
        <v>781</v>
      </c>
      <c r="S256" s="169" t="s">
        <v>788</v>
      </c>
      <c r="T256" s="114" t="s">
        <v>789</v>
      </c>
      <c r="U256" s="136"/>
    </row>
    <row r="257" spans="1:22" s="115" customFormat="1" ht="51" hidden="1" customHeight="1" x14ac:dyDescent="0.25">
      <c r="A257" s="168" t="s">
        <v>341</v>
      </c>
      <c r="B257" s="132" t="s">
        <v>17</v>
      </c>
      <c r="C257" s="131" t="s">
        <v>595</v>
      </c>
      <c r="D257" s="131" t="s">
        <v>273</v>
      </c>
      <c r="E257" s="132" t="s">
        <v>274</v>
      </c>
      <c r="F257" s="133">
        <v>952414</v>
      </c>
      <c r="G257" s="133">
        <v>14</v>
      </c>
      <c r="H257" s="132" t="s">
        <v>596</v>
      </c>
      <c r="I257" s="131" t="s">
        <v>275</v>
      </c>
      <c r="J257" s="133">
        <v>10</v>
      </c>
      <c r="K257" s="132" t="s">
        <v>276</v>
      </c>
      <c r="L257" s="133">
        <v>3603025</v>
      </c>
      <c r="M257" s="131" t="s">
        <v>44</v>
      </c>
      <c r="N257" s="132" t="s">
        <v>277</v>
      </c>
      <c r="O257" s="132" t="s">
        <v>305</v>
      </c>
      <c r="P257" s="134">
        <v>143296</v>
      </c>
      <c r="Q257" s="134"/>
      <c r="R257" s="132" t="s">
        <v>781</v>
      </c>
      <c r="S257" s="169" t="s">
        <v>788</v>
      </c>
      <c r="T257" s="114" t="s">
        <v>789</v>
      </c>
      <c r="U257" s="136"/>
    </row>
    <row r="258" spans="1:22" s="115" customFormat="1" ht="51" hidden="1" customHeight="1" x14ac:dyDescent="0.25">
      <c r="A258" s="168" t="s">
        <v>284</v>
      </c>
      <c r="B258" s="132" t="s">
        <v>15</v>
      </c>
      <c r="C258" s="131" t="s">
        <v>339</v>
      </c>
      <c r="D258" s="131" t="s">
        <v>273</v>
      </c>
      <c r="E258" s="132" t="s">
        <v>274</v>
      </c>
      <c r="F258" s="133">
        <v>951214</v>
      </c>
      <c r="G258" s="133">
        <v>14</v>
      </c>
      <c r="H258" s="132" t="s">
        <v>340</v>
      </c>
      <c r="I258" s="131" t="s">
        <v>275</v>
      </c>
      <c r="J258" s="133">
        <v>10</v>
      </c>
      <c r="K258" s="132" t="s">
        <v>276</v>
      </c>
      <c r="L258" s="133">
        <v>3603025</v>
      </c>
      <c r="M258" s="131" t="s">
        <v>44</v>
      </c>
      <c r="N258" s="132" t="s">
        <v>277</v>
      </c>
      <c r="O258" s="132" t="s">
        <v>305</v>
      </c>
      <c r="P258" s="134">
        <v>5564</v>
      </c>
      <c r="Q258" s="134"/>
      <c r="R258" s="132" t="s">
        <v>781</v>
      </c>
      <c r="S258" s="169" t="s">
        <v>788</v>
      </c>
      <c r="T258" s="114" t="s">
        <v>789</v>
      </c>
      <c r="U258" s="136"/>
    </row>
    <row r="259" spans="1:22" s="115" customFormat="1" ht="51" hidden="1" customHeight="1" x14ac:dyDescent="0.25">
      <c r="A259" s="168" t="s">
        <v>4</v>
      </c>
      <c r="B259" s="132" t="s">
        <v>388</v>
      </c>
      <c r="C259" s="131" t="s">
        <v>271</v>
      </c>
      <c r="D259" s="131" t="s">
        <v>273</v>
      </c>
      <c r="E259" s="132" t="s">
        <v>274</v>
      </c>
      <c r="F259" s="133">
        <v>606014</v>
      </c>
      <c r="G259" s="133">
        <v>14</v>
      </c>
      <c r="H259" s="132" t="s">
        <v>307</v>
      </c>
      <c r="I259" s="131" t="s">
        <v>275</v>
      </c>
      <c r="J259" s="133">
        <v>10</v>
      </c>
      <c r="K259" s="132" t="s">
        <v>276</v>
      </c>
      <c r="L259" s="133">
        <v>3603025</v>
      </c>
      <c r="M259" s="131" t="s">
        <v>44</v>
      </c>
      <c r="N259" s="132" t="s">
        <v>277</v>
      </c>
      <c r="O259" s="132" t="s">
        <v>297</v>
      </c>
      <c r="P259" s="134">
        <v>3011604.45</v>
      </c>
      <c r="Q259" s="134"/>
      <c r="R259" s="132" t="s">
        <v>781</v>
      </c>
      <c r="S259" s="169" t="s">
        <v>788</v>
      </c>
      <c r="T259" s="114" t="s">
        <v>789</v>
      </c>
      <c r="U259" s="136"/>
    </row>
    <row r="260" spans="1:22" s="115" customFormat="1" ht="51" hidden="1" customHeight="1" x14ac:dyDescent="0.25">
      <c r="A260" s="168" t="s">
        <v>5</v>
      </c>
      <c r="B260" s="132" t="s">
        <v>6</v>
      </c>
      <c r="C260" s="131" t="s">
        <v>405</v>
      </c>
      <c r="D260" s="131" t="s">
        <v>273</v>
      </c>
      <c r="E260" s="132" t="s">
        <v>274</v>
      </c>
      <c r="F260" s="133">
        <v>101014</v>
      </c>
      <c r="G260" s="133">
        <v>14</v>
      </c>
      <c r="H260" s="132" t="s">
        <v>278</v>
      </c>
      <c r="I260" s="131" t="s">
        <v>275</v>
      </c>
      <c r="J260" s="133">
        <v>10</v>
      </c>
      <c r="K260" s="132" t="s">
        <v>276</v>
      </c>
      <c r="L260" s="133">
        <v>3603025</v>
      </c>
      <c r="M260" s="131" t="s">
        <v>44</v>
      </c>
      <c r="N260" s="132" t="s">
        <v>277</v>
      </c>
      <c r="O260" s="132" t="s">
        <v>286</v>
      </c>
      <c r="P260" s="134" t="s">
        <v>272</v>
      </c>
      <c r="Q260" s="134">
        <v>1000000</v>
      </c>
      <c r="R260" s="132" t="s">
        <v>781</v>
      </c>
      <c r="S260" s="169" t="s">
        <v>788</v>
      </c>
      <c r="T260" s="114" t="s">
        <v>789</v>
      </c>
      <c r="U260" s="136"/>
    </row>
    <row r="261" spans="1:22" s="115" customFormat="1" ht="51" hidden="1" customHeight="1" x14ac:dyDescent="0.25">
      <c r="A261" s="168" t="s">
        <v>341</v>
      </c>
      <c r="B261" s="132" t="s">
        <v>17</v>
      </c>
      <c r="C261" s="131" t="s">
        <v>786</v>
      </c>
      <c r="D261" s="131" t="s">
        <v>273</v>
      </c>
      <c r="E261" s="132" t="s">
        <v>274</v>
      </c>
      <c r="F261" s="133">
        <v>101014</v>
      </c>
      <c r="G261" s="133">
        <v>14</v>
      </c>
      <c r="H261" s="132" t="s">
        <v>278</v>
      </c>
      <c r="I261" s="131" t="s">
        <v>275</v>
      </c>
      <c r="J261" s="133">
        <v>10</v>
      </c>
      <c r="K261" s="132" t="s">
        <v>276</v>
      </c>
      <c r="L261" s="133">
        <v>3603025</v>
      </c>
      <c r="M261" s="131" t="s">
        <v>44</v>
      </c>
      <c r="N261" s="132" t="s">
        <v>277</v>
      </c>
      <c r="O261" s="132" t="s">
        <v>286</v>
      </c>
      <c r="P261" s="134" t="s">
        <v>272</v>
      </c>
      <c r="Q261" s="134">
        <v>5837481.75</v>
      </c>
      <c r="R261" s="132" t="s">
        <v>781</v>
      </c>
      <c r="S261" s="169" t="s">
        <v>788</v>
      </c>
      <c r="T261" s="114" t="s">
        <v>789</v>
      </c>
      <c r="U261" s="136"/>
    </row>
    <row r="262" spans="1:22" s="115" customFormat="1" ht="51" hidden="1" customHeight="1" x14ac:dyDescent="0.25">
      <c r="A262" s="168" t="s">
        <v>341</v>
      </c>
      <c r="B262" s="132" t="s">
        <v>17</v>
      </c>
      <c r="C262" s="131" t="s">
        <v>786</v>
      </c>
      <c r="D262" s="131" t="s">
        <v>273</v>
      </c>
      <c r="E262" s="132" t="s">
        <v>274</v>
      </c>
      <c r="F262" s="133">
        <v>101014</v>
      </c>
      <c r="G262" s="133">
        <v>14</v>
      </c>
      <c r="H262" s="132" t="s">
        <v>278</v>
      </c>
      <c r="I262" s="131" t="s">
        <v>275</v>
      </c>
      <c r="J262" s="133">
        <v>10</v>
      </c>
      <c r="K262" s="132" t="s">
        <v>276</v>
      </c>
      <c r="L262" s="133">
        <v>3603025</v>
      </c>
      <c r="M262" s="131" t="s">
        <v>44</v>
      </c>
      <c r="N262" s="132" t="s">
        <v>277</v>
      </c>
      <c r="O262" s="132" t="s">
        <v>787</v>
      </c>
      <c r="P262" s="134">
        <v>185899095.61000001</v>
      </c>
      <c r="Q262" s="134"/>
      <c r="R262" s="132" t="s">
        <v>781</v>
      </c>
      <c r="S262" s="169" t="s">
        <v>788</v>
      </c>
      <c r="T262" s="114" t="s">
        <v>789</v>
      </c>
      <c r="U262" s="136"/>
    </row>
    <row r="263" spans="1:22" s="115" customFormat="1" ht="51" hidden="1" customHeight="1" x14ac:dyDescent="0.25">
      <c r="A263" s="168" t="s">
        <v>341</v>
      </c>
      <c r="B263" s="132" t="s">
        <v>17</v>
      </c>
      <c r="C263" s="131" t="s">
        <v>786</v>
      </c>
      <c r="D263" s="131" t="s">
        <v>273</v>
      </c>
      <c r="E263" s="132" t="s">
        <v>274</v>
      </c>
      <c r="F263" s="133">
        <v>101014</v>
      </c>
      <c r="G263" s="133">
        <v>14</v>
      </c>
      <c r="H263" s="132" t="s">
        <v>278</v>
      </c>
      <c r="I263" s="131" t="s">
        <v>275</v>
      </c>
      <c r="J263" s="133">
        <v>10</v>
      </c>
      <c r="K263" s="132" t="s">
        <v>276</v>
      </c>
      <c r="L263" s="133">
        <v>3603025</v>
      </c>
      <c r="M263" s="131" t="s">
        <v>44</v>
      </c>
      <c r="N263" s="132" t="s">
        <v>277</v>
      </c>
      <c r="O263" s="132" t="s">
        <v>286</v>
      </c>
      <c r="P263" s="134" t="s">
        <v>272</v>
      </c>
      <c r="Q263" s="134">
        <v>185899095.61000001</v>
      </c>
      <c r="R263" s="132" t="s">
        <v>781</v>
      </c>
      <c r="S263" s="169" t="s">
        <v>788</v>
      </c>
      <c r="T263" s="114" t="s">
        <v>789</v>
      </c>
      <c r="U263" s="136">
        <f>SUM(P248:P263)</f>
        <v>192736577.36000001</v>
      </c>
      <c r="V263" s="115">
        <f>SUM(Q248:Q263)</f>
        <v>192736577.36000001</v>
      </c>
    </row>
    <row r="264" spans="1:22" s="115" customFormat="1" ht="51" hidden="1" customHeight="1" x14ac:dyDescent="0.25">
      <c r="A264" s="168" t="s">
        <v>4</v>
      </c>
      <c r="B264" s="132" t="s">
        <v>388</v>
      </c>
      <c r="C264" s="131" t="s">
        <v>271</v>
      </c>
      <c r="D264" s="131" t="s">
        <v>273</v>
      </c>
      <c r="E264" s="132" t="s">
        <v>274</v>
      </c>
      <c r="F264" s="133">
        <v>202000</v>
      </c>
      <c r="G264" s="135" t="s">
        <v>288</v>
      </c>
      <c r="H264" s="132" t="s">
        <v>292</v>
      </c>
      <c r="I264" s="131" t="s">
        <v>293</v>
      </c>
      <c r="J264" s="133">
        <v>10</v>
      </c>
      <c r="K264" s="132" t="s">
        <v>276</v>
      </c>
      <c r="L264" s="133">
        <v>3603025</v>
      </c>
      <c r="M264" s="131" t="s">
        <v>143</v>
      </c>
      <c r="N264" s="132" t="s">
        <v>294</v>
      </c>
      <c r="O264" s="132" t="s">
        <v>295</v>
      </c>
      <c r="P264" s="134">
        <v>1100000</v>
      </c>
      <c r="Q264" s="134"/>
      <c r="R264" s="132"/>
      <c r="S264" s="169" t="s">
        <v>748</v>
      </c>
      <c r="T264" s="114" t="s">
        <v>749</v>
      </c>
      <c r="U264" s="136"/>
    </row>
    <row r="265" spans="1:22" s="115" customFormat="1" ht="51" hidden="1" customHeight="1" x14ac:dyDescent="0.25">
      <c r="A265" s="168" t="s">
        <v>553</v>
      </c>
      <c r="B265" s="132" t="s">
        <v>33</v>
      </c>
      <c r="C265" s="131" t="s">
        <v>557</v>
      </c>
      <c r="D265" s="131" t="s">
        <v>273</v>
      </c>
      <c r="E265" s="132" t="s">
        <v>274</v>
      </c>
      <c r="F265" s="133">
        <v>101000</v>
      </c>
      <c r="G265" s="135" t="s">
        <v>288</v>
      </c>
      <c r="H265" s="132" t="s">
        <v>278</v>
      </c>
      <c r="I265" s="131" t="s">
        <v>293</v>
      </c>
      <c r="J265" s="133">
        <v>10</v>
      </c>
      <c r="K265" s="132" t="s">
        <v>276</v>
      </c>
      <c r="L265" s="133">
        <v>3603025</v>
      </c>
      <c r="M265" s="131" t="s">
        <v>143</v>
      </c>
      <c r="N265" s="132" t="s">
        <v>294</v>
      </c>
      <c r="O265" s="132" t="s">
        <v>295</v>
      </c>
      <c r="P265" s="134" t="s">
        <v>272</v>
      </c>
      <c r="Q265" s="134">
        <v>1100000</v>
      </c>
      <c r="R265" s="132" t="s">
        <v>747</v>
      </c>
      <c r="S265" s="169" t="s">
        <v>748</v>
      </c>
      <c r="T265" s="114" t="s">
        <v>749</v>
      </c>
      <c r="U265" s="136">
        <f>SUM(P264:P265)</f>
        <v>1100000</v>
      </c>
      <c r="V265" s="116">
        <f>SUM(Q264:Q265)</f>
        <v>1100000</v>
      </c>
    </row>
    <row r="266" spans="1:22" s="115" customFormat="1" ht="51" hidden="1" customHeight="1" x14ac:dyDescent="0.25">
      <c r="A266" s="168" t="s">
        <v>291</v>
      </c>
      <c r="B266" s="154" t="s">
        <v>20</v>
      </c>
      <c r="C266" s="131" t="s">
        <v>668</v>
      </c>
      <c r="D266" s="131" t="s">
        <v>309</v>
      </c>
      <c r="E266" s="132" t="s">
        <v>211</v>
      </c>
      <c r="F266" s="133">
        <v>101024</v>
      </c>
      <c r="G266" s="133">
        <v>24</v>
      </c>
      <c r="H266" s="132" t="s">
        <v>278</v>
      </c>
      <c r="I266" s="131" t="s">
        <v>655</v>
      </c>
      <c r="J266" s="133">
        <v>10</v>
      </c>
      <c r="K266" s="132" t="s">
        <v>360</v>
      </c>
      <c r="L266" s="133">
        <v>3699009</v>
      </c>
      <c r="M266" s="131" t="s">
        <v>45</v>
      </c>
      <c r="N266" s="132" t="s">
        <v>656</v>
      </c>
      <c r="O266" s="132" t="s">
        <v>391</v>
      </c>
      <c r="P266" s="134" t="s">
        <v>272</v>
      </c>
      <c r="Q266" s="134">
        <v>3190121</v>
      </c>
      <c r="R266" s="132" t="s">
        <v>790</v>
      </c>
      <c r="S266" s="169" t="s">
        <v>799</v>
      </c>
      <c r="T266" s="114" t="s">
        <v>800</v>
      </c>
      <c r="U266" s="136"/>
    </row>
    <row r="267" spans="1:22" s="115" customFormat="1" ht="51" hidden="1" customHeight="1" x14ac:dyDescent="0.25">
      <c r="A267" s="168" t="s">
        <v>12</v>
      </c>
      <c r="B267" s="132" t="s">
        <v>13</v>
      </c>
      <c r="C267" s="131" t="s">
        <v>353</v>
      </c>
      <c r="D267" s="131" t="s">
        <v>309</v>
      </c>
      <c r="E267" s="132" t="s">
        <v>211</v>
      </c>
      <c r="F267" s="133">
        <v>922124</v>
      </c>
      <c r="G267" s="133">
        <v>24</v>
      </c>
      <c r="H267" s="132" t="s">
        <v>354</v>
      </c>
      <c r="I267" s="131" t="s">
        <v>614</v>
      </c>
      <c r="J267" s="133">
        <v>10</v>
      </c>
      <c r="K267" s="132" t="s">
        <v>615</v>
      </c>
      <c r="L267" s="133">
        <v>3699016</v>
      </c>
      <c r="M267" s="131" t="s">
        <v>44</v>
      </c>
      <c r="N267" s="132" t="s">
        <v>616</v>
      </c>
      <c r="O267" s="132" t="s">
        <v>617</v>
      </c>
      <c r="P267" s="134">
        <v>3308700</v>
      </c>
      <c r="Q267" s="134"/>
      <c r="R267" s="132" t="s">
        <v>791</v>
      </c>
      <c r="S267" s="169" t="s">
        <v>799</v>
      </c>
      <c r="T267" s="114" t="s">
        <v>800</v>
      </c>
      <c r="U267" s="136"/>
    </row>
    <row r="268" spans="1:22" s="115" customFormat="1" ht="51" hidden="1" customHeight="1" x14ac:dyDescent="0.25">
      <c r="A268" s="168" t="s">
        <v>338</v>
      </c>
      <c r="B268" s="132" t="s">
        <v>11</v>
      </c>
      <c r="C268" s="131" t="s">
        <v>792</v>
      </c>
      <c r="D268" s="131" t="s">
        <v>309</v>
      </c>
      <c r="E268" s="132" t="s">
        <v>211</v>
      </c>
      <c r="F268" s="133">
        <v>921924</v>
      </c>
      <c r="G268" s="133">
        <v>24</v>
      </c>
      <c r="H268" s="132" t="s">
        <v>793</v>
      </c>
      <c r="I268" s="131" t="s">
        <v>614</v>
      </c>
      <c r="J268" s="133">
        <v>11</v>
      </c>
      <c r="K268" s="132" t="s">
        <v>615</v>
      </c>
      <c r="L268" s="133">
        <v>3699016</v>
      </c>
      <c r="M268" s="131" t="s">
        <v>44</v>
      </c>
      <c r="N268" s="132" t="s">
        <v>616</v>
      </c>
      <c r="O268" s="132" t="s">
        <v>617</v>
      </c>
      <c r="P268" s="134">
        <v>2205314</v>
      </c>
      <c r="Q268" s="134"/>
      <c r="R268" s="132" t="s">
        <v>794</v>
      </c>
      <c r="S268" s="169" t="s">
        <v>799</v>
      </c>
      <c r="T268" s="114" t="s">
        <v>800</v>
      </c>
      <c r="U268" s="136"/>
    </row>
    <row r="269" spans="1:22" s="115" customFormat="1" ht="51" hidden="1" customHeight="1" x14ac:dyDescent="0.25">
      <c r="A269" s="168" t="s">
        <v>7</v>
      </c>
      <c r="B269" s="132" t="s">
        <v>57</v>
      </c>
      <c r="C269" s="131" t="s">
        <v>795</v>
      </c>
      <c r="D269" s="131" t="s">
        <v>309</v>
      </c>
      <c r="E269" s="132" t="s">
        <v>211</v>
      </c>
      <c r="F269" s="133">
        <v>930224</v>
      </c>
      <c r="G269" s="133">
        <v>24</v>
      </c>
      <c r="H269" s="132" t="s">
        <v>796</v>
      </c>
      <c r="I269" s="131" t="s">
        <v>359</v>
      </c>
      <c r="J269" s="133">
        <v>10</v>
      </c>
      <c r="K269" s="132" t="s">
        <v>360</v>
      </c>
      <c r="L269" s="133">
        <v>3699009</v>
      </c>
      <c r="M269" s="131" t="s">
        <v>44</v>
      </c>
      <c r="N269" s="132" t="s">
        <v>361</v>
      </c>
      <c r="O269" s="132" t="s">
        <v>362</v>
      </c>
      <c r="P269" s="134">
        <v>615936</v>
      </c>
      <c r="Q269" s="134"/>
      <c r="R269" s="132" t="s">
        <v>797</v>
      </c>
      <c r="S269" s="169" t="s">
        <v>799</v>
      </c>
      <c r="T269" s="114" t="s">
        <v>800</v>
      </c>
      <c r="U269" s="136"/>
    </row>
    <row r="270" spans="1:22" s="115" customFormat="1" ht="51" hidden="1" customHeight="1" x14ac:dyDescent="0.25">
      <c r="A270" s="168" t="s">
        <v>279</v>
      </c>
      <c r="B270" s="132" t="s">
        <v>280</v>
      </c>
      <c r="C270" s="131" t="s">
        <v>522</v>
      </c>
      <c r="D270" s="131" t="s">
        <v>309</v>
      </c>
      <c r="E270" s="132" t="s">
        <v>211</v>
      </c>
      <c r="F270" s="133">
        <v>952824</v>
      </c>
      <c r="G270" s="133">
        <v>24</v>
      </c>
      <c r="H270" s="132" t="s">
        <v>523</v>
      </c>
      <c r="I270" s="131" t="s">
        <v>359</v>
      </c>
      <c r="J270" s="133">
        <v>11</v>
      </c>
      <c r="K270" s="132" t="s">
        <v>360</v>
      </c>
      <c r="L270" s="133">
        <v>3699009</v>
      </c>
      <c r="M270" s="131" t="s">
        <v>44</v>
      </c>
      <c r="N270" s="132" t="s">
        <v>361</v>
      </c>
      <c r="O270" s="132" t="s">
        <v>362</v>
      </c>
      <c r="P270" s="134" t="s">
        <v>272</v>
      </c>
      <c r="Q270" s="134">
        <v>11200306</v>
      </c>
      <c r="R270" s="132" t="s">
        <v>798</v>
      </c>
      <c r="S270" s="169" t="s">
        <v>799</v>
      </c>
      <c r="T270" s="114" t="s">
        <v>800</v>
      </c>
      <c r="U270" s="136"/>
    </row>
    <row r="271" spans="1:22" s="115" customFormat="1" ht="51" hidden="1" customHeight="1" x14ac:dyDescent="0.25">
      <c r="A271" s="168" t="s">
        <v>4</v>
      </c>
      <c r="B271" s="132" t="s">
        <v>388</v>
      </c>
      <c r="C271" s="131" t="s">
        <v>271</v>
      </c>
      <c r="D271" s="131" t="s">
        <v>309</v>
      </c>
      <c r="E271" s="132" t="s">
        <v>211</v>
      </c>
      <c r="F271" s="133">
        <v>404024</v>
      </c>
      <c r="G271" s="133">
        <v>24</v>
      </c>
      <c r="H271" s="132" t="s">
        <v>520</v>
      </c>
      <c r="I271" s="131" t="s">
        <v>655</v>
      </c>
      <c r="J271" s="133">
        <v>10</v>
      </c>
      <c r="K271" s="132" t="s">
        <v>360</v>
      </c>
      <c r="L271" s="133">
        <v>3699009</v>
      </c>
      <c r="M271" s="131" t="s">
        <v>45</v>
      </c>
      <c r="N271" s="132" t="s">
        <v>656</v>
      </c>
      <c r="O271" s="132" t="s">
        <v>391</v>
      </c>
      <c r="P271" s="134">
        <v>3190121</v>
      </c>
      <c r="Q271" s="134"/>
      <c r="R271" s="132" t="s">
        <v>650</v>
      </c>
      <c r="S271" s="169" t="s">
        <v>799</v>
      </c>
      <c r="T271" s="114" t="s">
        <v>800</v>
      </c>
      <c r="U271" s="136"/>
    </row>
    <row r="272" spans="1:22" s="115" customFormat="1" ht="51" hidden="1" customHeight="1" x14ac:dyDescent="0.25">
      <c r="A272" s="168" t="s">
        <v>4</v>
      </c>
      <c r="B272" s="132" t="s">
        <v>388</v>
      </c>
      <c r="C272" s="131" t="s">
        <v>271</v>
      </c>
      <c r="D272" s="131" t="s">
        <v>309</v>
      </c>
      <c r="E272" s="132" t="s">
        <v>211</v>
      </c>
      <c r="F272" s="133">
        <v>404024</v>
      </c>
      <c r="G272" s="133">
        <v>24</v>
      </c>
      <c r="H272" s="132" t="s">
        <v>520</v>
      </c>
      <c r="I272" s="131" t="s">
        <v>614</v>
      </c>
      <c r="J272" s="133">
        <v>10</v>
      </c>
      <c r="K272" s="132" t="s">
        <v>615</v>
      </c>
      <c r="L272" s="133">
        <v>3699016</v>
      </c>
      <c r="M272" s="131" t="s">
        <v>44</v>
      </c>
      <c r="N272" s="132" t="s">
        <v>616</v>
      </c>
      <c r="O272" s="132" t="s">
        <v>617</v>
      </c>
      <c r="P272" s="134" t="s">
        <v>272</v>
      </c>
      <c r="Q272" s="134">
        <v>3308700</v>
      </c>
      <c r="R272" s="132" t="s">
        <v>651</v>
      </c>
      <c r="S272" s="169" t="s">
        <v>799</v>
      </c>
      <c r="T272" s="114" t="s">
        <v>800</v>
      </c>
      <c r="U272" s="136"/>
    </row>
    <row r="273" spans="1:22" s="115" customFormat="1" ht="51" hidden="1" customHeight="1" x14ac:dyDescent="0.25">
      <c r="A273" s="168" t="s">
        <v>4</v>
      </c>
      <c r="B273" s="132" t="s">
        <v>388</v>
      </c>
      <c r="C273" s="131" t="s">
        <v>271</v>
      </c>
      <c r="D273" s="131" t="s">
        <v>309</v>
      </c>
      <c r="E273" s="132" t="s">
        <v>211</v>
      </c>
      <c r="F273" s="133">
        <v>404024</v>
      </c>
      <c r="G273" s="133">
        <v>24</v>
      </c>
      <c r="H273" s="132" t="s">
        <v>520</v>
      </c>
      <c r="I273" s="131" t="s">
        <v>614</v>
      </c>
      <c r="J273" s="133">
        <v>11</v>
      </c>
      <c r="K273" s="132" t="s">
        <v>615</v>
      </c>
      <c r="L273" s="133">
        <v>3699016</v>
      </c>
      <c r="M273" s="131" t="s">
        <v>44</v>
      </c>
      <c r="N273" s="132" t="s">
        <v>616</v>
      </c>
      <c r="O273" s="132" t="s">
        <v>617</v>
      </c>
      <c r="P273" s="134" t="s">
        <v>272</v>
      </c>
      <c r="Q273" s="134">
        <v>2205314</v>
      </c>
      <c r="R273" s="132" t="s">
        <v>651</v>
      </c>
      <c r="S273" s="169" t="s">
        <v>799</v>
      </c>
      <c r="T273" s="114" t="s">
        <v>800</v>
      </c>
      <c r="U273" s="136"/>
    </row>
    <row r="274" spans="1:22" s="115" customFormat="1" ht="51" hidden="1" customHeight="1" x14ac:dyDescent="0.25">
      <c r="A274" s="168" t="s">
        <v>4</v>
      </c>
      <c r="B274" s="132" t="s">
        <v>388</v>
      </c>
      <c r="C274" s="131" t="s">
        <v>271</v>
      </c>
      <c r="D274" s="131" t="s">
        <v>309</v>
      </c>
      <c r="E274" s="132" t="s">
        <v>211</v>
      </c>
      <c r="F274" s="133">
        <v>404024</v>
      </c>
      <c r="G274" s="133">
        <v>24</v>
      </c>
      <c r="H274" s="132" t="s">
        <v>520</v>
      </c>
      <c r="I274" s="131" t="s">
        <v>359</v>
      </c>
      <c r="J274" s="133">
        <v>10</v>
      </c>
      <c r="K274" s="132" t="s">
        <v>360</v>
      </c>
      <c r="L274" s="133">
        <v>3699009</v>
      </c>
      <c r="M274" s="131" t="s">
        <v>44</v>
      </c>
      <c r="N274" s="132" t="s">
        <v>361</v>
      </c>
      <c r="O274" s="132" t="s">
        <v>362</v>
      </c>
      <c r="P274" s="134" t="s">
        <v>272</v>
      </c>
      <c r="Q274" s="134">
        <v>615936</v>
      </c>
      <c r="R274" s="132" t="s">
        <v>650</v>
      </c>
      <c r="S274" s="169" t="s">
        <v>799</v>
      </c>
      <c r="T274" s="114" t="s">
        <v>800</v>
      </c>
      <c r="U274" s="136"/>
    </row>
    <row r="275" spans="1:22" s="115" customFormat="1" ht="51" hidden="1" customHeight="1" x14ac:dyDescent="0.25">
      <c r="A275" s="168" t="s">
        <v>4</v>
      </c>
      <c r="B275" s="132" t="s">
        <v>388</v>
      </c>
      <c r="C275" s="131" t="s">
        <v>271</v>
      </c>
      <c r="D275" s="131" t="s">
        <v>309</v>
      </c>
      <c r="E275" s="132" t="s">
        <v>211</v>
      </c>
      <c r="F275" s="133">
        <v>404024</v>
      </c>
      <c r="G275" s="133">
        <v>24</v>
      </c>
      <c r="H275" s="132" t="s">
        <v>520</v>
      </c>
      <c r="I275" s="131" t="s">
        <v>359</v>
      </c>
      <c r="J275" s="133">
        <v>11</v>
      </c>
      <c r="K275" s="132" t="s">
        <v>360</v>
      </c>
      <c r="L275" s="133">
        <v>3699009</v>
      </c>
      <c r="M275" s="131" t="s">
        <v>44</v>
      </c>
      <c r="N275" s="132" t="s">
        <v>361</v>
      </c>
      <c r="O275" s="132" t="s">
        <v>362</v>
      </c>
      <c r="P275" s="134">
        <v>11200306</v>
      </c>
      <c r="Q275" s="134"/>
      <c r="R275" s="132" t="s">
        <v>650</v>
      </c>
      <c r="S275" s="169" t="s">
        <v>799</v>
      </c>
      <c r="T275" s="114" t="s">
        <v>800</v>
      </c>
      <c r="U275" s="136">
        <f>SUM(P266:P275)</f>
        <v>20520377</v>
      </c>
      <c r="V275" s="116">
        <f>SUM(Q266:Q275)</f>
        <v>20520377</v>
      </c>
    </row>
    <row r="276" spans="1:22" s="115" customFormat="1" ht="39.75" hidden="1" customHeight="1" x14ac:dyDescent="0.25">
      <c r="A276" s="168" t="s">
        <v>4</v>
      </c>
      <c r="B276" s="132" t="s">
        <v>388</v>
      </c>
      <c r="C276" s="131" t="s">
        <v>271</v>
      </c>
      <c r="D276" s="131" t="s">
        <v>682</v>
      </c>
      <c r="E276" s="132" t="s">
        <v>52</v>
      </c>
      <c r="F276" s="133">
        <v>404010</v>
      </c>
      <c r="G276" s="133">
        <v>10</v>
      </c>
      <c r="H276" s="132" t="s">
        <v>520</v>
      </c>
      <c r="I276" s="131" t="s">
        <v>683</v>
      </c>
      <c r="J276" s="133">
        <v>27</v>
      </c>
      <c r="K276" s="132" t="s">
        <v>272</v>
      </c>
      <c r="L276" s="133" t="s">
        <v>272</v>
      </c>
      <c r="M276" s="131" t="s">
        <v>272</v>
      </c>
      <c r="N276" s="132" t="s">
        <v>119</v>
      </c>
      <c r="O276" s="132" t="s">
        <v>119</v>
      </c>
      <c r="P276" s="134">
        <v>60000000</v>
      </c>
      <c r="Q276" s="134"/>
      <c r="R276" s="132"/>
      <c r="S276" s="169" t="s">
        <v>803</v>
      </c>
      <c r="T276" s="114" t="s">
        <v>804</v>
      </c>
      <c r="U276" s="136"/>
      <c r="V276" s="136"/>
    </row>
    <row r="277" spans="1:22" s="115" customFormat="1" ht="39.75" hidden="1" customHeight="1" x14ac:dyDescent="0.25">
      <c r="A277" s="168" t="s">
        <v>4</v>
      </c>
      <c r="B277" s="132" t="s">
        <v>388</v>
      </c>
      <c r="C277" s="131" t="s">
        <v>271</v>
      </c>
      <c r="D277" s="131" t="s">
        <v>682</v>
      </c>
      <c r="E277" s="132" t="s">
        <v>52</v>
      </c>
      <c r="F277" s="133">
        <v>202000</v>
      </c>
      <c r="G277" s="135" t="s">
        <v>288</v>
      </c>
      <c r="H277" s="132" t="s">
        <v>292</v>
      </c>
      <c r="I277" s="131" t="s">
        <v>683</v>
      </c>
      <c r="J277" s="133">
        <v>27</v>
      </c>
      <c r="K277" s="132" t="s">
        <v>272</v>
      </c>
      <c r="L277" s="133" t="s">
        <v>272</v>
      </c>
      <c r="M277" s="131" t="s">
        <v>272</v>
      </c>
      <c r="N277" s="132" t="s">
        <v>119</v>
      </c>
      <c r="O277" s="132" t="s">
        <v>119</v>
      </c>
      <c r="P277" s="134" t="s">
        <v>272</v>
      </c>
      <c r="Q277" s="134">
        <v>60000000</v>
      </c>
      <c r="R277" s="132"/>
      <c r="S277" s="169" t="s">
        <v>803</v>
      </c>
      <c r="T277" s="114" t="s">
        <v>804</v>
      </c>
      <c r="U277" s="136"/>
      <c r="V277" s="136"/>
    </row>
    <row r="278" spans="1:22" s="115" customFormat="1" ht="39.75" hidden="1" customHeight="1" x14ac:dyDescent="0.25">
      <c r="A278" s="168" t="s">
        <v>4</v>
      </c>
      <c r="B278" s="132" t="s">
        <v>388</v>
      </c>
      <c r="C278" s="131" t="s">
        <v>271</v>
      </c>
      <c r="D278" s="131" t="s">
        <v>682</v>
      </c>
      <c r="E278" s="132" t="s">
        <v>52</v>
      </c>
      <c r="F278" s="133">
        <v>404010</v>
      </c>
      <c r="G278" s="133">
        <v>10</v>
      </c>
      <c r="H278" s="132" t="s">
        <v>520</v>
      </c>
      <c r="I278" s="131" t="s">
        <v>684</v>
      </c>
      <c r="J278" s="133">
        <v>27</v>
      </c>
      <c r="K278" s="132" t="s">
        <v>272</v>
      </c>
      <c r="L278" s="133" t="s">
        <v>272</v>
      </c>
      <c r="M278" s="131" t="s">
        <v>272</v>
      </c>
      <c r="N278" s="132" t="s">
        <v>125</v>
      </c>
      <c r="O278" s="132" t="s">
        <v>125</v>
      </c>
      <c r="P278" s="134">
        <v>6248278.7599999998</v>
      </c>
      <c r="Q278" s="134"/>
      <c r="R278" s="132"/>
      <c r="S278" s="169" t="s">
        <v>803</v>
      </c>
      <c r="T278" s="114" t="s">
        <v>804</v>
      </c>
      <c r="U278" s="136"/>
      <c r="V278" s="136"/>
    </row>
    <row r="279" spans="1:22" s="115" customFormat="1" ht="39.75" hidden="1" customHeight="1" x14ac:dyDescent="0.25">
      <c r="A279" s="168" t="s">
        <v>4</v>
      </c>
      <c r="B279" s="132" t="s">
        <v>388</v>
      </c>
      <c r="C279" s="131" t="s">
        <v>271</v>
      </c>
      <c r="D279" s="131" t="s">
        <v>682</v>
      </c>
      <c r="E279" s="132" t="s">
        <v>52</v>
      </c>
      <c r="F279" s="133">
        <v>202000</v>
      </c>
      <c r="G279" s="135" t="s">
        <v>288</v>
      </c>
      <c r="H279" s="132" t="s">
        <v>292</v>
      </c>
      <c r="I279" s="131" t="s">
        <v>684</v>
      </c>
      <c r="J279" s="133">
        <v>27</v>
      </c>
      <c r="K279" s="132" t="s">
        <v>272</v>
      </c>
      <c r="L279" s="133" t="s">
        <v>272</v>
      </c>
      <c r="M279" s="131" t="s">
        <v>272</v>
      </c>
      <c r="N279" s="132" t="s">
        <v>125</v>
      </c>
      <c r="O279" s="132" t="s">
        <v>125</v>
      </c>
      <c r="P279" s="134" t="s">
        <v>272</v>
      </c>
      <c r="Q279" s="134">
        <v>6248278.7599999998</v>
      </c>
      <c r="R279" s="132"/>
      <c r="S279" s="169" t="s">
        <v>803</v>
      </c>
      <c r="T279" s="114" t="s">
        <v>804</v>
      </c>
      <c r="U279" s="136"/>
      <c r="V279" s="136"/>
    </row>
    <row r="280" spans="1:22" s="115" customFormat="1" ht="39.75" hidden="1" customHeight="1" x14ac:dyDescent="0.25">
      <c r="A280" s="168" t="s">
        <v>4</v>
      </c>
      <c r="B280" s="132" t="s">
        <v>388</v>
      </c>
      <c r="C280" s="131" t="s">
        <v>271</v>
      </c>
      <c r="D280" s="131" t="s">
        <v>682</v>
      </c>
      <c r="E280" s="132" t="s">
        <v>52</v>
      </c>
      <c r="F280" s="133">
        <v>404010</v>
      </c>
      <c r="G280" s="133">
        <v>10</v>
      </c>
      <c r="H280" s="132" t="s">
        <v>520</v>
      </c>
      <c r="I280" s="131" t="s">
        <v>685</v>
      </c>
      <c r="J280" s="133">
        <v>27</v>
      </c>
      <c r="K280" s="132" t="s">
        <v>272</v>
      </c>
      <c r="L280" s="133" t="s">
        <v>272</v>
      </c>
      <c r="M280" s="131" t="s">
        <v>272</v>
      </c>
      <c r="N280" s="132" t="s">
        <v>130</v>
      </c>
      <c r="O280" s="132" t="s">
        <v>130</v>
      </c>
      <c r="P280" s="134">
        <v>11951705.68</v>
      </c>
      <c r="Q280" s="134"/>
      <c r="R280" s="132"/>
      <c r="S280" s="169" t="s">
        <v>803</v>
      </c>
      <c r="T280" s="114" t="s">
        <v>804</v>
      </c>
      <c r="U280" s="136"/>
      <c r="V280" s="136"/>
    </row>
    <row r="281" spans="1:22" s="115" customFormat="1" ht="39.75" hidden="1" customHeight="1" x14ac:dyDescent="0.25">
      <c r="A281" s="168" t="s">
        <v>4</v>
      </c>
      <c r="B281" s="132" t="s">
        <v>388</v>
      </c>
      <c r="C281" s="131" t="s">
        <v>271</v>
      </c>
      <c r="D281" s="131" t="s">
        <v>682</v>
      </c>
      <c r="E281" s="132" t="s">
        <v>52</v>
      </c>
      <c r="F281" s="133">
        <v>202000</v>
      </c>
      <c r="G281" s="135" t="s">
        <v>288</v>
      </c>
      <c r="H281" s="132" t="s">
        <v>292</v>
      </c>
      <c r="I281" s="131" t="s">
        <v>685</v>
      </c>
      <c r="J281" s="133">
        <v>27</v>
      </c>
      <c r="K281" s="132" t="s">
        <v>272</v>
      </c>
      <c r="L281" s="133" t="s">
        <v>272</v>
      </c>
      <c r="M281" s="131" t="s">
        <v>272</v>
      </c>
      <c r="N281" s="132" t="s">
        <v>130</v>
      </c>
      <c r="O281" s="132" t="s">
        <v>130</v>
      </c>
      <c r="P281" s="134" t="s">
        <v>272</v>
      </c>
      <c r="Q281" s="134">
        <v>11951705.68</v>
      </c>
      <c r="R281" s="132"/>
      <c r="S281" s="169" t="s">
        <v>803</v>
      </c>
      <c r="T281" s="114" t="s">
        <v>804</v>
      </c>
      <c r="U281" s="136"/>
      <c r="V281" s="136"/>
    </row>
    <row r="282" spans="1:22" s="115" customFormat="1" ht="39.75" hidden="1" customHeight="1" x14ac:dyDescent="0.25">
      <c r="A282" s="168" t="s">
        <v>4</v>
      </c>
      <c r="B282" s="132" t="s">
        <v>388</v>
      </c>
      <c r="C282" s="131" t="s">
        <v>271</v>
      </c>
      <c r="D282" s="131" t="s">
        <v>682</v>
      </c>
      <c r="E282" s="132" t="s">
        <v>52</v>
      </c>
      <c r="F282" s="133">
        <v>404010</v>
      </c>
      <c r="G282" s="133">
        <v>10</v>
      </c>
      <c r="H282" s="132" t="s">
        <v>520</v>
      </c>
      <c r="I282" s="131" t="s">
        <v>686</v>
      </c>
      <c r="J282" s="133">
        <v>27</v>
      </c>
      <c r="K282" s="132" t="s">
        <v>272</v>
      </c>
      <c r="L282" s="133" t="s">
        <v>272</v>
      </c>
      <c r="M282" s="131" t="s">
        <v>272</v>
      </c>
      <c r="N282" s="132" t="s">
        <v>132</v>
      </c>
      <c r="O282" s="132" t="s">
        <v>132</v>
      </c>
      <c r="P282" s="134">
        <v>5763288.0800000001</v>
      </c>
      <c r="Q282" s="134"/>
      <c r="R282" s="132"/>
      <c r="S282" s="169" t="s">
        <v>803</v>
      </c>
      <c r="T282" s="114" t="s">
        <v>804</v>
      </c>
      <c r="U282" s="136"/>
      <c r="V282" s="136"/>
    </row>
    <row r="283" spans="1:22" s="115" customFormat="1" ht="39.75" hidden="1" customHeight="1" x14ac:dyDescent="0.25">
      <c r="A283" s="168" t="s">
        <v>4</v>
      </c>
      <c r="B283" s="132" t="s">
        <v>388</v>
      </c>
      <c r="C283" s="131" t="s">
        <v>271</v>
      </c>
      <c r="D283" s="131" t="s">
        <v>682</v>
      </c>
      <c r="E283" s="132" t="s">
        <v>52</v>
      </c>
      <c r="F283" s="133">
        <v>202000</v>
      </c>
      <c r="G283" s="135" t="s">
        <v>288</v>
      </c>
      <c r="H283" s="132" t="s">
        <v>292</v>
      </c>
      <c r="I283" s="131" t="s">
        <v>686</v>
      </c>
      <c r="J283" s="133">
        <v>27</v>
      </c>
      <c r="K283" s="132" t="s">
        <v>272</v>
      </c>
      <c r="L283" s="133" t="s">
        <v>272</v>
      </c>
      <c r="M283" s="131" t="s">
        <v>272</v>
      </c>
      <c r="N283" s="132" t="s">
        <v>132</v>
      </c>
      <c r="O283" s="132" t="s">
        <v>132</v>
      </c>
      <c r="P283" s="134" t="s">
        <v>272</v>
      </c>
      <c r="Q283" s="134">
        <v>5763288.0800000001</v>
      </c>
      <c r="R283" s="132"/>
      <c r="S283" s="169" t="s">
        <v>803</v>
      </c>
      <c r="T283" s="114" t="s">
        <v>804</v>
      </c>
      <c r="U283" s="136"/>
      <c r="V283" s="136"/>
    </row>
    <row r="284" spans="1:22" s="115" customFormat="1" ht="39.75" hidden="1" customHeight="1" x14ac:dyDescent="0.25">
      <c r="A284" s="168" t="s">
        <v>4</v>
      </c>
      <c r="B284" s="132" t="s">
        <v>388</v>
      </c>
      <c r="C284" s="131" t="s">
        <v>271</v>
      </c>
      <c r="D284" s="131" t="s">
        <v>682</v>
      </c>
      <c r="E284" s="132" t="s">
        <v>52</v>
      </c>
      <c r="F284" s="133">
        <v>404010</v>
      </c>
      <c r="G284" s="133">
        <v>10</v>
      </c>
      <c r="H284" s="132" t="s">
        <v>520</v>
      </c>
      <c r="I284" s="131" t="s">
        <v>687</v>
      </c>
      <c r="J284" s="133">
        <v>27</v>
      </c>
      <c r="K284" s="132" t="s">
        <v>272</v>
      </c>
      <c r="L284" s="133" t="s">
        <v>272</v>
      </c>
      <c r="M284" s="131" t="s">
        <v>272</v>
      </c>
      <c r="N284" s="132" t="s">
        <v>121</v>
      </c>
      <c r="O284" s="132" t="s">
        <v>121</v>
      </c>
      <c r="P284" s="134">
        <v>4441652.76</v>
      </c>
      <c r="Q284" s="134"/>
      <c r="R284" s="132"/>
      <c r="S284" s="169" t="s">
        <v>803</v>
      </c>
      <c r="T284" s="114" t="s">
        <v>804</v>
      </c>
      <c r="U284" s="136"/>
      <c r="V284" s="136"/>
    </row>
    <row r="285" spans="1:22" s="115" customFormat="1" ht="39.75" hidden="1" customHeight="1" x14ac:dyDescent="0.25">
      <c r="A285" s="168" t="s">
        <v>4</v>
      </c>
      <c r="B285" s="132" t="s">
        <v>388</v>
      </c>
      <c r="C285" s="131" t="s">
        <v>271</v>
      </c>
      <c r="D285" s="131" t="s">
        <v>682</v>
      </c>
      <c r="E285" s="132" t="s">
        <v>52</v>
      </c>
      <c r="F285" s="133">
        <v>202000</v>
      </c>
      <c r="G285" s="135" t="s">
        <v>288</v>
      </c>
      <c r="H285" s="132" t="s">
        <v>292</v>
      </c>
      <c r="I285" s="131" t="s">
        <v>687</v>
      </c>
      <c r="J285" s="133">
        <v>27</v>
      </c>
      <c r="K285" s="132" t="s">
        <v>272</v>
      </c>
      <c r="L285" s="133" t="s">
        <v>272</v>
      </c>
      <c r="M285" s="131" t="s">
        <v>272</v>
      </c>
      <c r="N285" s="132" t="s">
        <v>121</v>
      </c>
      <c r="O285" s="132" t="s">
        <v>121</v>
      </c>
      <c r="P285" s="134" t="s">
        <v>272</v>
      </c>
      <c r="Q285" s="134">
        <v>4441652.76</v>
      </c>
      <c r="R285" s="132"/>
      <c r="S285" s="169" t="s">
        <v>803</v>
      </c>
      <c r="T285" s="114" t="s">
        <v>804</v>
      </c>
      <c r="U285" s="136"/>
      <c r="V285" s="136"/>
    </row>
    <row r="286" spans="1:22" s="115" customFormat="1" ht="39.75" hidden="1" customHeight="1" x14ac:dyDescent="0.25">
      <c r="A286" s="168" t="s">
        <v>4</v>
      </c>
      <c r="B286" s="132" t="s">
        <v>388</v>
      </c>
      <c r="C286" s="131" t="s">
        <v>271</v>
      </c>
      <c r="D286" s="131" t="s">
        <v>682</v>
      </c>
      <c r="E286" s="132" t="s">
        <v>52</v>
      </c>
      <c r="F286" s="133">
        <v>404010</v>
      </c>
      <c r="G286" s="133">
        <v>10</v>
      </c>
      <c r="H286" s="132" t="s">
        <v>520</v>
      </c>
      <c r="I286" s="131" t="s">
        <v>688</v>
      </c>
      <c r="J286" s="133">
        <v>27</v>
      </c>
      <c r="K286" s="132" t="s">
        <v>272</v>
      </c>
      <c r="L286" s="133" t="s">
        <v>272</v>
      </c>
      <c r="M286" s="131" t="s">
        <v>272</v>
      </c>
      <c r="N286" s="132" t="s">
        <v>123</v>
      </c>
      <c r="O286" s="132" t="s">
        <v>123</v>
      </c>
      <c r="P286" s="134">
        <v>2888417.44</v>
      </c>
      <c r="Q286" s="134"/>
      <c r="R286" s="132"/>
      <c r="S286" s="169" t="s">
        <v>803</v>
      </c>
      <c r="T286" s="114" t="s">
        <v>804</v>
      </c>
      <c r="U286" s="136"/>
      <c r="V286" s="136"/>
    </row>
    <row r="287" spans="1:22" s="115" customFormat="1" ht="39.75" hidden="1" customHeight="1" x14ac:dyDescent="0.25">
      <c r="A287" s="168" t="s">
        <v>4</v>
      </c>
      <c r="B287" s="132" t="s">
        <v>388</v>
      </c>
      <c r="C287" s="131" t="s">
        <v>271</v>
      </c>
      <c r="D287" s="131" t="s">
        <v>682</v>
      </c>
      <c r="E287" s="132" t="s">
        <v>52</v>
      </c>
      <c r="F287" s="133">
        <v>202000</v>
      </c>
      <c r="G287" s="135" t="s">
        <v>288</v>
      </c>
      <c r="H287" s="132" t="s">
        <v>292</v>
      </c>
      <c r="I287" s="131" t="s">
        <v>688</v>
      </c>
      <c r="J287" s="133">
        <v>27</v>
      </c>
      <c r="K287" s="132" t="s">
        <v>272</v>
      </c>
      <c r="L287" s="133" t="s">
        <v>272</v>
      </c>
      <c r="M287" s="131" t="s">
        <v>272</v>
      </c>
      <c r="N287" s="132" t="s">
        <v>123</v>
      </c>
      <c r="O287" s="132" t="s">
        <v>123</v>
      </c>
      <c r="P287" s="134" t="s">
        <v>272</v>
      </c>
      <c r="Q287" s="134">
        <v>2888417.44</v>
      </c>
      <c r="R287" s="132"/>
      <c r="S287" s="169" t="s">
        <v>803</v>
      </c>
      <c r="T287" s="114" t="s">
        <v>804</v>
      </c>
      <c r="U287" s="136"/>
      <c r="V287" s="136"/>
    </row>
    <row r="288" spans="1:22" s="115" customFormat="1" ht="39.75" hidden="1" customHeight="1" x14ac:dyDescent="0.25">
      <c r="A288" s="168" t="s">
        <v>4</v>
      </c>
      <c r="B288" s="132" t="s">
        <v>388</v>
      </c>
      <c r="C288" s="131" t="s">
        <v>271</v>
      </c>
      <c r="D288" s="131" t="s">
        <v>682</v>
      </c>
      <c r="E288" s="132" t="s">
        <v>52</v>
      </c>
      <c r="F288" s="133">
        <v>404010</v>
      </c>
      <c r="G288" s="133">
        <v>10</v>
      </c>
      <c r="H288" s="132" t="s">
        <v>520</v>
      </c>
      <c r="I288" s="131" t="s">
        <v>689</v>
      </c>
      <c r="J288" s="133">
        <v>27</v>
      </c>
      <c r="K288" s="132" t="s">
        <v>272</v>
      </c>
      <c r="L288" s="133" t="s">
        <v>272</v>
      </c>
      <c r="M288" s="131" t="s">
        <v>272</v>
      </c>
      <c r="N288" s="132" t="s">
        <v>127</v>
      </c>
      <c r="O288" s="132" t="s">
        <v>127</v>
      </c>
      <c r="P288" s="134">
        <v>2118881.89</v>
      </c>
      <c r="Q288" s="134"/>
      <c r="R288" s="132"/>
      <c r="S288" s="169" t="s">
        <v>803</v>
      </c>
      <c r="T288" s="114" t="s">
        <v>804</v>
      </c>
      <c r="U288" s="136"/>
      <c r="V288" s="136"/>
    </row>
    <row r="289" spans="1:22" s="115" customFormat="1" ht="39.75" hidden="1" customHeight="1" x14ac:dyDescent="0.25">
      <c r="A289" s="168" t="s">
        <v>4</v>
      </c>
      <c r="B289" s="132" t="s">
        <v>388</v>
      </c>
      <c r="C289" s="131" t="s">
        <v>271</v>
      </c>
      <c r="D289" s="131" t="s">
        <v>682</v>
      </c>
      <c r="E289" s="132" t="s">
        <v>52</v>
      </c>
      <c r="F289" s="133">
        <v>202000</v>
      </c>
      <c r="G289" s="135" t="s">
        <v>288</v>
      </c>
      <c r="H289" s="132" t="s">
        <v>292</v>
      </c>
      <c r="I289" s="131" t="s">
        <v>689</v>
      </c>
      <c r="J289" s="133">
        <v>27</v>
      </c>
      <c r="K289" s="132" t="s">
        <v>272</v>
      </c>
      <c r="L289" s="133" t="s">
        <v>272</v>
      </c>
      <c r="M289" s="131" t="s">
        <v>272</v>
      </c>
      <c r="N289" s="132" t="s">
        <v>127</v>
      </c>
      <c r="O289" s="132" t="s">
        <v>127</v>
      </c>
      <c r="P289" s="134" t="s">
        <v>272</v>
      </c>
      <c r="Q289" s="134">
        <v>2118881.89</v>
      </c>
      <c r="R289" s="132"/>
      <c r="S289" s="169" t="s">
        <v>803</v>
      </c>
      <c r="T289" s="114" t="s">
        <v>804</v>
      </c>
      <c r="U289" s="136"/>
      <c r="V289" s="136"/>
    </row>
    <row r="290" spans="1:22" s="115" customFormat="1" ht="39.75" hidden="1" customHeight="1" x14ac:dyDescent="0.25">
      <c r="A290" s="168" t="s">
        <v>4</v>
      </c>
      <c r="B290" s="132" t="s">
        <v>388</v>
      </c>
      <c r="C290" s="131" t="s">
        <v>271</v>
      </c>
      <c r="D290" s="131" t="s">
        <v>682</v>
      </c>
      <c r="E290" s="132" t="s">
        <v>52</v>
      </c>
      <c r="F290" s="133">
        <v>404010</v>
      </c>
      <c r="G290" s="133">
        <v>10</v>
      </c>
      <c r="H290" s="132" t="s">
        <v>520</v>
      </c>
      <c r="I290" s="131" t="s">
        <v>690</v>
      </c>
      <c r="J290" s="133">
        <v>27</v>
      </c>
      <c r="K290" s="132" t="s">
        <v>272</v>
      </c>
      <c r="L290" s="133" t="s">
        <v>272</v>
      </c>
      <c r="M290" s="131" t="s">
        <v>272</v>
      </c>
      <c r="N290" s="132" t="s">
        <v>128</v>
      </c>
      <c r="O290" s="132" t="s">
        <v>128</v>
      </c>
      <c r="P290" s="134">
        <v>497779.05</v>
      </c>
      <c r="Q290" s="134"/>
      <c r="R290" s="132"/>
      <c r="S290" s="169" t="s">
        <v>803</v>
      </c>
      <c r="T290" s="114" t="s">
        <v>804</v>
      </c>
      <c r="U290" s="136"/>
      <c r="V290" s="136"/>
    </row>
    <row r="291" spans="1:22" s="115" customFormat="1" ht="39.75" hidden="1" customHeight="1" x14ac:dyDescent="0.25">
      <c r="A291" s="168" t="s">
        <v>4</v>
      </c>
      <c r="B291" s="132" t="s">
        <v>388</v>
      </c>
      <c r="C291" s="131" t="s">
        <v>271</v>
      </c>
      <c r="D291" s="131" t="s">
        <v>682</v>
      </c>
      <c r="E291" s="132" t="s">
        <v>52</v>
      </c>
      <c r="F291" s="133">
        <v>202000</v>
      </c>
      <c r="G291" s="135" t="s">
        <v>288</v>
      </c>
      <c r="H291" s="132" t="s">
        <v>292</v>
      </c>
      <c r="I291" s="131" t="s">
        <v>690</v>
      </c>
      <c r="J291" s="133">
        <v>27</v>
      </c>
      <c r="K291" s="132" t="s">
        <v>272</v>
      </c>
      <c r="L291" s="133" t="s">
        <v>272</v>
      </c>
      <c r="M291" s="131" t="s">
        <v>272</v>
      </c>
      <c r="N291" s="132" t="s">
        <v>128</v>
      </c>
      <c r="O291" s="132" t="s">
        <v>128</v>
      </c>
      <c r="P291" s="134" t="s">
        <v>272</v>
      </c>
      <c r="Q291" s="134">
        <v>497779.05</v>
      </c>
      <c r="R291" s="132"/>
      <c r="S291" s="169" t="s">
        <v>803</v>
      </c>
      <c r="T291" s="114" t="s">
        <v>804</v>
      </c>
      <c r="U291" s="136"/>
      <c r="V291" s="136"/>
    </row>
    <row r="292" spans="1:22" s="115" customFormat="1" ht="39.75" hidden="1" customHeight="1" x14ac:dyDescent="0.25">
      <c r="A292" s="168" t="s">
        <v>4</v>
      </c>
      <c r="B292" s="132" t="s">
        <v>388</v>
      </c>
      <c r="C292" s="131" t="s">
        <v>271</v>
      </c>
      <c r="D292" s="131" t="s">
        <v>682</v>
      </c>
      <c r="E292" s="132" t="s">
        <v>52</v>
      </c>
      <c r="F292" s="133">
        <v>404010</v>
      </c>
      <c r="G292" s="133">
        <v>10</v>
      </c>
      <c r="H292" s="132" t="s">
        <v>520</v>
      </c>
      <c r="I292" s="131" t="s">
        <v>691</v>
      </c>
      <c r="J292" s="133">
        <v>27</v>
      </c>
      <c r="K292" s="132" t="s">
        <v>272</v>
      </c>
      <c r="L292" s="133" t="s">
        <v>272</v>
      </c>
      <c r="M292" s="131" t="s">
        <v>272</v>
      </c>
      <c r="N292" s="132" t="s">
        <v>692</v>
      </c>
      <c r="O292" s="132" t="s">
        <v>692</v>
      </c>
      <c r="P292" s="134">
        <v>63481.01</v>
      </c>
      <c r="Q292" s="134"/>
      <c r="R292" s="132"/>
      <c r="S292" s="169" t="s">
        <v>803</v>
      </c>
      <c r="T292" s="114" t="s">
        <v>804</v>
      </c>
      <c r="U292" s="136"/>
      <c r="V292" s="136"/>
    </row>
    <row r="293" spans="1:22" s="115" customFormat="1" ht="39.75" hidden="1" customHeight="1" x14ac:dyDescent="0.25">
      <c r="A293" s="168" t="s">
        <v>4</v>
      </c>
      <c r="B293" s="132" t="s">
        <v>388</v>
      </c>
      <c r="C293" s="131" t="s">
        <v>271</v>
      </c>
      <c r="D293" s="131" t="s">
        <v>682</v>
      </c>
      <c r="E293" s="132" t="s">
        <v>52</v>
      </c>
      <c r="F293" s="133">
        <v>202000</v>
      </c>
      <c r="G293" s="135" t="s">
        <v>288</v>
      </c>
      <c r="H293" s="132" t="s">
        <v>292</v>
      </c>
      <c r="I293" s="131" t="s">
        <v>691</v>
      </c>
      <c r="J293" s="133">
        <v>27</v>
      </c>
      <c r="K293" s="132" t="s">
        <v>272</v>
      </c>
      <c r="L293" s="133" t="s">
        <v>272</v>
      </c>
      <c r="M293" s="131" t="s">
        <v>272</v>
      </c>
      <c r="N293" s="132" t="s">
        <v>692</v>
      </c>
      <c r="O293" s="132" t="s">
        <v>692</v>
      </c>
      <c r="P293" s="134" t="s">
        <v>272</v>
      </c>
      <c r="Q293" s="134">
        <v>63481.01</v>
      </c>
      <c r="R293" s="132"/>
      <c r="S293" s="169" t="s">
        <v>803</v>
      </c>
      <c r="T293" s="114" t="s">
        <v>804</v>
      </c>
      <c r="U293" s="136"/>
      <c r="V293" s="136"/>
    </row>
    <row r="294" spans="1:22" s="115" customFormat="1" ht="39.75" hidden="1" customHeight="1" x14ac:dyDescent="0.25">
      <c r="A294" s="168" t="s">
        <v>4</v>
      </c>
      <c r="B294" s="132" t="s">
        <v>388</v>
      </c>
      <c r="C294" s="131" t="s">
        <v>271</v>
      </c>
      <c r="D294" s="131" t="s">
        <v>682</v>
      </c>
      <c r="E294" s="132" t="s">
        <v>52</v>
      </c>
      <c r="F294" s="133">
        <v>404010</v>
      </c>
      <c r="G294" s="133">
        <v>10</v>
      </c>
      <c r="H294" s="132" t="s">
        <v>520</v>
      </c>
      <c r="I294" s="131" t="s">
        <v>693</v>
      </c>
      <c r="J294" s="133">
        <v>27</v>
      </c>
      <c r="K294" s="132" t="s">
        <v>272</v>
      </c>
      <c r="L294" s="133" t="s">
        <v>272</v>
      </c>
      <c r="M294" s="131" t="s">
        <v>272</v>
      </c>
      <c r="N294" s="132" t="s">
        <v>136</v>
      </c>
      <c r="O294" s="132" t="s">
        <v>136</v>
      </c>
      <c r="P294" s="134">
        <v>4650254.95</v>
      </c>
      <c r="Q294" s="134"/>
      <c r="R294" s="132"/>
      <c r="S294" s="169" t="s">
        <v>803</v>
      </c>
      <c r="T294" s="114" t="s">
        <v>804</v>
      </c>
      <c r="U294" s="136"/>
      <c r="V294" s="136"/>
    </row>
    <row r="295" spans="1:22" s="115" customFormat="1" ht="39.75" hidden="1" customHeight="1" x14ac:dyDescent="0.25">
      <c r="A295" s="168" t="s">
        <v>4</v>
      </c>
      <c r="B295" s="132" t="s">
        <v>388</v>
      </c>
      <c r="C295" s="131" t="s">
        <v>271</v>
      </c>
      <c r="D295" s="131" t="s">
        <v>682</v>
      </c>
      <c r="E295" s="132" t="s">
        <v>52</v>
      </c>
      <c r="F295" s="133">
        <v>202000</v>
      </c>
      <c r="G295" s="135" t="s">
        <v>288</v>
      </c>
      <c r="H295" s="132" t="s">
        <v>292</v>
      </c>
      <c r="I295" s="131" t="s">
        <v>693</v>
      </c>
      <c r="J295" s="133">
        <v>27</v>
      </c>
      <c r="K295" s="132" t="s">
        <v>272</v>
      </c>
      <c r="L295" s="133" t="s">
        <v>272</v>
      </c>
      <c r="M295" s="131" t="s">
        <v>272</v>
      </c>
      <c r="N295" s="132" t="s">
        <v>136</v>
      </c>
      <c r="O295" s="132" t="s">
        <v>136</v>
      </c>
      <c r="P295" s="134" t="s">
        <v>272</v>
      </c>
      <c r="Q295" s="134">
        <v>4650254.95</v>
      </c>
      <c r="R295" s="132"/>
      <c r="S295" s="169" t="s">
        <v>803</v>
      </c>
      <c r="T295" s="114" t="s">
        <v>804</v>
      </c>
      <c r="U295" s="136"/>
      <c r="V295" s="136"/>
    </row>
    <row r="296" spans="1:22" s="115" customFormat="1" ht="39.75" hidden="1" customHeight="1" x14ac:dyDescent="0.25">
      <c r="A296" s="168" t="s">
        <v>4</v>
      </c>
      <c r="B296" s="132" t="s">
        <v>388</v>
      </c>
      <c r="C296" s="131" t="s">
        <v>271</v>
      </c>
      <c r="D296" s="131" t="s">
        <v>694</v>
      </c>
      <c r="E296" s="132" t="s">
        <v>52</v>
      </c>
      <c r="F296" s="133">
        <v>404010</v>
      </c>
      <c r="G296" s="133">
        <v>10</v>
      </c>
      <c r="H296" s="132" t="s">
        <v>520</v>
      </c>
      <c r="I296" s="131" t="s">
        <v>695</v>
      </c>
      <c r="J296" s="133">
        <v>27</v>
      </c>
      <c r="K296" s="132" t="s">
        <v>272</v>
      </c>
      <c r="L296" s="133" t="s">
        <v>272</v>
      </c>
      <c r="M296" s="131" t="s">
        <v>272</v>
      </c>
      <c r="N296" s="132" t="s">
        <v>146</v>
      </c>
      <c r="O296" s="132" t="s">
        <v>146</v>
      </c>
      <c r="P296" s="134">
        <v>466309.22</v>
      </c>
      <c r="Q296" s="134"/>
      <c r="R296" s="132"/>
      <c r="S296" s="169" t="s">
        <v>803</v>
      </c>
      <c r="T296" s="114" t="s">
        <v>804</v>
      </c>
      <c r="U296" s="136"/>
      <c r="V296" s="136"/>
    </row>
    <row r="297" spans="1:22" s="115" customFormat="1" ht="39.75" hidden="1" customHeight="1" x14ac:dyDescent="0.25">
      <c r="A297" s="168" t="s">
        <v>4</v>
      </c>
      <c r="B297" s="132" t="s">
        <v>388</v>
      </c>
      <c r="C297" s="131" t="s">
        <v>271</v>
      </c>
      <c r="D297" s="131" t="s">
        <v>694</v>
      </c>
      <c r="E297" s="132" t="s">
        <v>52</v>
      </c>
      <c r="F297" s="133">
        <v>202000</v>
      </c>
      <c r="G297" s="135" t="s">
        <v>288</v>
      </c>
      <c r="H297" s="132" t="s">
        <v>292</v>
      </c>
      <c r="I297" s="131" t="s">
        <v>695</v>
      </c>
      <c r="J297" s="133">
        <v>27</v>
      </c>
      <c r="K297" s="132" t="s">
        <v>272</v>
      </c>
      <c r="L297" s="133" t="s">
        <v>272</v>
      </c>
      <c r="M297" s="131" t="s">
        <v>272</v>
      </c>
      <c r="N297" s="132" t="s">
        <v>146</v>
      </c>
      <c r="O297" s="132" t="s">
        <v>146</v>
      </c>
      <c r="P297" s="134" t="s">
        <v>272</v>
      </c>
      <c r="Q297" s="134">
        <v>466309.22</v>
      </c>
      <c r="R297" s="132"/>
      <c r="S297" s="169" t="s">
        <v>803</v>
      </c>
      <c r="T297" s="114" t="s">
        <v>804</v>
      </c>
      <c r="U297" s="136"/>
      <c r="V297" s="136"/>
    </row>
    <row r="298" spans="1:22" s="115" customFormat="1" ht="39.75" hidden="1" customHeight="1" x14ac:dyDescent="0.25">
      <c r="A298" s="168" t="s">
        <v>4</v>
      </c>
      <c r="B298" s="132" t="s">
        <v>388</v>
      </c>
      <c r="C298" s="131" t="s">
        <v>271</v>
      </c>
      <c r="D298" s="131" t="s">
        <v>694</v>
      </c>
      <c r="E298" s="132" t="s">
        <v>52</v>
      </c>
      <c r="F298" s="133">
        <v>404010</v>
      </c>
      <c r="G298" s="133">
        <v>10</v>
      </c>
      <c r="H298" s="132" t="s">
        <v>520</v>
      </c>
      <c r="I298" s="131" t="s">
        <v>696</v>
      </c>
      <c r="J298" s="133">
        <v>27</v>
      </c>
      <c r="K298" s="132" t="s">
        <v>272</v>
      </c>
      <c r="L298" s="133" t="s">
        <v>272</v>
      </c>
      <c r="M298" s="131" t="s">
        <v>272</v>
      </c>
      <c r="N298" s="132" t="s">
        <v>147</v>
      </c>
      <c r="O298" s="132" t="s">
        <v>147</v>
      </c>
      <c r="P298" s="134">
        <v>973572.19</v>
      </c>
      <c r="Q298" s="134"/>
      <c r="R298" s="132"/>
      <c r="S298" s="169" t="s">
        <v>803</v>
      </c>
      <c r="T298" s="114" t="s">
        <v>804</v>
      </c>
      <c r="U298" s="136"/>
      <c r="V298" s="136"/>
    </row>
    <row r="299" spans="1:22" s="115" customFormat="1" ht="39.75" hidden="1" customHeight="1" x14ac:dyDescent="0.25">
      <c r="A299" s="168" t="s">
        <v>4</v>
      </c>
      <c r="B299" s="132" t="s">
        <v>388</v>
      </c>
      <c r="C299" s="131" t="s">
        <v>271</v>
      </c>
      <c r="D299" s="131" t="s">
        <v>694</v>
      </c>
      <c r="E299" s="132" t="s">
        <v>52</v>
      </c>
      <c r="F299" s="133">
        <v>202000</v>
      </c>
      <c r="G299" s="135" t="s">
        <v>288</v>
      </c>
      <c r="H299" s="132" t="s">
        <v>292</v>
      </c>
      <c r="I299" s="131" t="s">
        <v>696</v>
      </c>
      <c r="J299" s="133">
        <v>27</v>
      </c>
      <c r="K299" s="132" t="s">
        <v>272</v>
      </c>
      <c r="L299" s="133" t="s">
        <v>272</v>
      </c>
      <c r="M299" s="131" t="s">
        <v>272</v>
      </c>
      <c r="N299" s="132" t="s">
        <v>147</v>
      </c>
      <c r="O299" s="132" t="s">
        <v>147</v>
      </c>
      <c r="P299" s="134" t="s">
        <v>272</v>
      </c>
      <c r="Q299" s="134">
        <v>973572.19</v>
      </c>
      <c r="R299" s="132"/>
      <c r="S299" s="169" t="s">
        <v>803</v>
      </c>
      <c r="T299" s="114" t="s">
        <v>804</v>
      </c>
      <c r="U299" s="136"/>
      <c r="V299" s="136"/>
    </row>
    <row r="300" spans="1:22" s="115" customFormat="1" ht="39.75" hidden="1" customHeight="1" x14ac:dyDescent="0.25">
      <c r="A300" s="168" t="s">
        <v>4</v>
      </c>
      <c r="B300" s="132" t="s">
        <v>388</v>
      </c>
      <c r="C300" s="131" t="s">
        <v>271</v>
      </c>
      <c r="D300" s="131" t="s">
        <v>694</v>
      </c>
      <c r="E300" s="132" t="s">
        <v>52</v>
      </c>
      <c r="F300" s="133">
        <v>404010</v>
      </c>
      <c r="G300" s="133">
        <v>10</v>
      </c>
      <c r="H300" s="132" t="s">
        <v>520</v>
      </c>
      <c r="I300" s="131" t="s">
        <v>697</v>
      </c>
      <c r="J300" s="133">
        <v>27</v>
      </c>
      <c r="K300" s="132" t="s">
        <v>272</v>
      </c>
      <c r="L300" s="133" t="s">
        <v>272</v>
      </c>
      <c r="M300" s="131" t="s">
        <v>272</v>
      </c>
      <c r="N300" s="132" t="s">
        <v>149</v>
      </c>
      <c r="O300" s="132" t="s">
        <v>149</v>
      </c>
      <c r="P300" s="134">
        <v>2702934.76</v>
      </c>
      <c r="Q300" s="134"/>
      <c r="R300" s="132"/>
      <c r="S300" s="169" t="s">
        <v>803</v>
      </c>
      <c r="T300" s="114" t="s">
        <v>804</v>
      </c>
      <c r="U300" s="136"/>
      <c r="V300" s="136"/>
    </row>
    <row r="301" spans="1:22" s="115" customFormat="1" ht="39.75" hidden="1" customHeight="1" x14ac:dyDescent="0.25">
      <c r="A301" s="168" t="s">
        <v>4</v>
      </c>
      <c r="B301" s="132" t="s">
        <v>388</v>
      </c>
      <c r="C301" s="131" t="s">
        <v>271</v>
      </c>
      <c r="D301" s="131" t="s">
        <v>694</v>
      </c>
      <c r="E301" s="132" t="s">
        <v>52</v>
      </c>
      <c r="F301" s="133">
        <v>202000</v>
      </c>
      <c r="G301" s="135" t="s">
        <v>288</v>
      </c>
      <c r="H301" s="132" t="s">
        <v>292</v>
      </c>
      <c r="I301" s="131" t="s">
        <v>697</v>
      </c>
      <c r="J301" s="133">
        <v>27</v>
      </c>
      <c r="K301" s="132" t="s">
        <v>272</v>
      </c>
      <c r="L301" s="133" t="s">
        <v>272</v>
      </c>
      <c r="M301" s="131" t="s">
        <v>272</v>
      </c>
      <c r="N301" s="132" t="s">
        <v>149</v>
      </c>
      <c r="O301" s="132" t="s">
        <v>149</v>
      </c>
      <c r="P301" s="134" t="s">
        <v>272</v>
      </c>
      <c r="Q301" s="134">
        <v>2702934.76</v>
      </c>
      <c r="R301" s="132"/>
      <c r="S301" s="169" t="s">
        <v>803</v>
      </c>
      <c r="T301" s="114" t="s">
        <v>804</v>
      </c>
      <c r="U301" s="136"/>
      <c r="V301" s="136"/>
    </row>
    <row r="302" spans="1:22" s="115" customFormat="1" ht="39.75" hidden="1" customHeight="1" x14ac:dyDescent="0.25">
      <c r="A302" s="168" t="s">
        <v>4</v>
      </c>
      <c r="B302" s="132" t="s">
        <v>388</v>
      </c>
      <c r="C302" s="131" t="s">
        <v>271</v>
      </c>
      <c r="D302" s="131" t="s">
        <v>694</v>
      </c>
      <c r="E302" s="132" t="s">
        <v>52</v>
      </c>
      <c r="F302" s="133">
        <v>404010</v>
      </c>
      <c r="G302" s="133">
        <v>10</v>
      </c>
      <c r="H302" s="132" t="s">
        <v>520</v>
      </c>
      <c r="I302" s="131" t="s">
        <v>698</v>
      </c>
      <c r="J302" s="133">
        <v>27</v>
      </c>
      <c r="K302" s="132" t="s">
        <v>272</v>
      </c>
      <c r="L302" s="133" t="s">
        <v>272</v>
      </c>
      <c r="M302" s="131" t="s">
        <v>272</v>
      </c>
      <c r="N302" s="132" t="s">
        <v>145</v>
      </c>
      <c r="O302" s="132" t="s">
        <v>145</v>
      </c>
      <c r="P302" s="134">
        <v>80000</v>
      </c>
      <c r="Q302" s="134"/>
      <c r="R302" s="132"/>
      <c r="S302" s="169" t="s">
        <v>803</v>
      </c>
      <c r="T302" s="114" t="s">
        <v>804</v>
      </c>
      <c r="U302" s="136"/>
      <c r="V302" s="136"/>
    </row>
    <row r="303" spans="1:22" s="115" customFormat="1" ht="39.75" hidden="1" customHeight="1" x14ac:dyDescent="0.25">
      <c r="A303" s="168" t="s">
        <v>4</v>
      </c>
      <c r="B303" s="132" t="s">
        <v>388</v>
      </c>
      <c r="C303" s="131" t="s">
        <v>271</v>
      </c>
      <c r="D303" s="131" t="s">
        <v>694</v>
      </c>
      <c r="E303" s="132" t="s">
        <v>52</v>
      </c>
      <c r="F303" s="133">
        <v>202000</v>
      </c>
      <c r="G303" s="135" t="s">
        <v>288</v>
      </c>
      <c r="H303" s="132" t="s">
        <v>292</v>
      </c>
      <c r="I303" s="131" t="s">
        <v>698</v>
      </c>
      <c r="J303" s="133">
        <v>27</v>
      </c>
      <c r="K303" s="132" t="s">
        <v>272</v>
      </c>
      <c r="L303" s="133" t="s">
        <v>272</v>
      </c>
      <c r="M303" s="131" t="s">
        <v>272</v>
      </c>
      <c r="N303" s="132" t="s">
        <v>145</v>
      </c>
      <c r="O303" s="132" t="s">
        <v>145</v>
      </c>
      <c r="P303" s="134" t="s">
        <v>272</v>
      </c>
      <c r="Q303" s="134">
        <v>80000</v>
      </c>
      <c r="R303" s="132"/>
      <c r="S303" s="169" t="s">
        <v>803</v>
      </c>
      <c r="T303" s="114" t="s">
        <v>804</v>
      </c>
      <c r="U303" s="136"/>
      <c r="V303" s="136"/>
    </row>
    <row r="304" spans="1:22" s="115" customFormat="1" ht="39.75" hidden="1" customHeight="1" x14ac:dyDescent="0.25">
      <c r="A304" s="168" t="s">
        <v>4</v>
      </c>
      <c r="B304" s="132" t="s">
        <v>388</v>
      </c>
      <c r="C304" s="131" t="s">
        <v>271</v>
      </c>
      <c r="D304" s="131" t="s">
        <v>694</v>
      </c>
      <c r="E304" s="132" t="s">
        <v>52</v>
      </c>
      <c r="F304" s="133">
        <v>404010</v>
      </c>
      <c r="G304" s="133">
        <v>10</v>
      </c>
      <c r="H304" s="132" t="s">
        <v>520</v>
      </c>
      <c r="I304" s="131" t="s">
        <v>699</v>
      </c>
      <c r="J304" s="133">
        <v>27</v>
      </c>
      <c r="K304" s="132" t="s">
        <v>272</v>
      </c>
      <c r="L304" s="133" t="s">
        <v>272</v>
      </c>
      <c r="M304" s="131" t="s">
        <v>272</v>
      </c>
      <c r="N304" s="132" t="s">
        <v>151</v>
      </c>
      <c r="O304" s="132" t="s">
        <v>151</v>
      </c>
      <c r="P304" s="134">
        <v>229000</v>
      </c>
      <c r="Q304" s="134"/>
      <c r="R304" s="132"/>
      <c r="S304" s="169" t="s">
        <v>803</v>
      </c>
      <c r="T304" s="114" t="s">
        <v>804</v>
      </c>
      <c r="U304" s="136"/>
      <c r="V304" s="136"/>
    </row>
    <row r="305" spans="1:22" s="115" customFormat="1" ht="39.75" hidden="1" customHeight="1" x14ac:dyDescent="0.25">
      <c r="A305" s="168" t="s">
        <v>4</v>
      </c>
      <c r="B305" s="132" t="s">
        <v>388</v>
      </c>
      <c r="C305" s="131" t="s">
        <v>271</v>
      </c>
      <c r="D305" s="131" t="s">
        <v>694</v>
      </c>
      <c r="E305" s="132" t="s">
        <v>52</v>
      </c>
      <c r="F305" s="133">
        <v>202000</v>
      </c>
      <c r="G305" s="135" t="s">
        <v>288</v>
      </c>
      <c r="H305" s="132" t="s">
        <v>292</v>
      </c>
      <c r="I305" s="131" t="s">
        <v>699</v>
      </c>
      <c r="J305" s="133">
        <v>27</v>
      </c>
      <c r="K305" s="132" t="s">
        <v>272</v>
      </c>
      <c r="L305" s="133" t="s">
        <v>272</v>
      </c>
      <c r="M305" s="131" t="s">
        <v>272</v>
      </c>
      <c r="N305" s="132" t="s">
        <v>151</v>
      </c>
      <c r="O305" s="132" t="s">
        <v>151</v>
      </c>
      <c r="P305" s="134" t="s">
        <v>272</v>
      </c>
      <c r="Q305" s="134">
        <v>229000</v>
      </c>
      <c r="R305" s="132"/>
      <c r="S305" s="169" t="s">
        <v>803</v>
      </c>
      <c r="T305" s="114" t="s">
        <v>804</v>
      </c>
      <c r="U305" s="136"/>
      <c r="V305" s="136"/>
    </row>
    <row r="306" spans="1:22" s="115" customFormat="1" ht="39.75" hidden="1" customHeight="1" x14ac:dyDescent="0.25">
      <c r="A306" s="168" t="s">
        <v>4</v>
      </c>
      <c r="B306" s="132" t="s">
        <v>388</v>
      </c>
      <c r="C306" s="131" t="s">
        <v>271</v>
      </c>
      <c r="D306" s="131" t="s">
        <v>694</v>
      </c>
      <c r="E306" s="132" t="s">
        <v>52</v>
      </c>
      <c r="F306" s="133">
        <v>404010</v>
      </c>
      <c r="G306" s="133">
        <v>10</v>
      </c>
      <c r="H306" s="132" t="s">
        <v>520</v>
      </c>
      <c r="I306" s="131" t="s">
        <v>700</v>
      </c>
      <c r="J306" s="133">
        <v>27</v>
      </c>
      <c r="K306" s="132" t="s">
        <v>272</v>
      </c>
      <c r="L306" s="133" t="s">
        <v>272</v>
      </c>
      <c r="M306" s="131" t="s">
        <v>272</v>
      </c>
      <c r="N306" s="132" t="s">
        <v>701</v>
      </c>
      <c r="O306" s="132" t="s">
        <v>236</v>
      </c>
      <c r="P306" s="134">
        <v>5600</v>
      </c>
      <c r="Q306" s="134"/>
      <c r="R306" s="132"/>
      <c r="S306" s="169" t="s">
        <v>803</v>
      </c>
      <c r="T306" s="114" t="s">
        <v>804</v>
      </c>
      <c r="U306" s="136"/>
      <c r="V306" s="136"/>
    </row>
    <row r="307" spans="1:22" s="115" customFormat="1" ht="39.75" hidden="1" customHeight="1" x14ac:dyDescent="0.25">
      <c r="A307" s="168" t="s">
        <v>4</v>
      </c>
      <c r="B307" s="132" t="s">
        <v>388</v>
      </c>
      <c r="C307" s="131" t="s">
        <v>271</v>
      </c>
      <c r="D307" s="131" t="s">
        <v>694</v>
      </c>
      <c r="E307" s="132" t="s">
        <v>52</v>
      </c>
      <c r="F307" s="133">
        <v>202000</v>
      </c>
      <c r="G307" s="135" t="s">
        <v>288</v>
      </c>
      <c r="H307" s="132" t="s">
        <v>292</v>
      </c>
      <c r="I307" s="131" t="s">
        <v>700</v>
      </c>
      <c r="J307" s="133">
        <v>27</v>
      </c>
      <c r="K307" s="132" t="s">
        <v>272</v>
      </c>
      <c r="L307" s="133" t="s">
        <v>272</v>
      </c>
      <c r="M307" s="131" t="s">
        <v>272</v>
      </c>
      <c r="N307" s="132" t="s">
        <v>701</v>
      </c>
      <c r="O307" s="132" t="s">
        <v>236</v>
      </c>
      <c r="P307" s="134" t="s">
        <v>272</v>
      </c>
      <c r="Q307" s="134">
        <v>5600</v>
      </c>
      <c r="R307" s="132"/>
      <c r="S307" s="169" t="s">
        <v>803</v>
      </c>
      <c r="T307" s="114" t="s">
        <v>804</v>
      </c>
      <c r="U307" s="136"/>
      <c r="V307" s="136"/>
    </row>
    <row r="308" spans="1:22" s="115" customFormat="1" ht="39.75" hidden="1" customHeight="1" x14ac:dyDescent="0.25">
      <c r="A308" s="168" t="s">
        <v>4</v>
      </c>
      <c r="B308" s="132" t="s">
        <v>388</v>
      </c>
      <c r="C308" s="131" t="s">
        <v>271</v>
      </c>
      <c r="D308" s="131" t="s">
        <v>694</v>
      </c>
      <c r="E308" s="132" t="s">
        <v>52</v>
      </c>
      <c r="F308" s="133">
        <v>404010</v>
      </c>
      <c r="G308" s="133">
        <v>10</v>
      </c>
      <c r="H308" s="132" t="s">
        <v>520</v>
      </c>
      <c r="I308" s="131" t="s">
        <v>702</v>
      </c>
      <c r="J308" s="133">
        <v>27</v>
      </c>
      <c r="K308" s="132" t="s">
        <v>272</v>
      </c>
      <c r="L308" s="133" t="s">
        <v>272</v>
      </c>
      <c r="M308" s="131" t="s">
        <v>272</v>
      </c>
      <c r="N308" s="132" t="s">
        <v>703</v>
      </c>
      <c r="O308" s="132" t="s">
        <v>237</v>
      </c>
      <c r="P308" s="134">
        <v>12000</v>
      </c>
      <c r="Q308" s="134"/>
      <c r="R308" s="132"/>
      <c r="S308" s="169" t="s">
        <v>803</v>
      </c>
      <c r="T308" s="114" t="s">
        <v>804</v>
      </c>
      <c r="U308" s="136"/>
      <c r="V308" s="136"/>
    </row>
    <row r="309" spans="1:22" s="115" customFormat="1" ht="39.75" hidden="1" customHeight="1" x14ac:dyDescent="0.25">
      <c r="A309" s="168" t="s">
        <v>4</v>
      </c>
      <c r="B309" s="132" t="s">
        <v>388</v>
      </c>
      <c r="C309" s="131" t="s">
        <v>271</v>
      </c>
      <c r="D309" s="131" t="s">
        <v>694</v>
      </c>
      <c r="E309" s="132" t="s">
        <v>52</v>
      </c>
      <c r="F309" s="133">
        <v>202000</v>
      </c>
      <c r="G309" s="135" t="s">
        <v>288</v>
      </c>
      <c r="H309" s="132" t="s">
        <v>292</v>
      </c>
      <c r="I309" s="131" t="s">
        <v>702</v>
      </c>
      <c r="J309" s="133">
        <v>27</v>
      </c>
      <c r="K309" s="132" t="s">
        <v>272</v>
      </c>
      <c r="L309" s="133" t="s">
        <v>272</v>
      </c>
      <c r="M309" s="131" t="s">
        <v>272</v>
      </c>
      <c r="N309" s="132" t="s">
        <v>703</v>
      </c>
      <c r="O309" s="132" t="s">
        <v>237</v>
      </c>
      <c r="P309" s="134" t="s">
        <v>272</v>
      </c>
      <c r="Q309" s="134">
        <v>12000</v>
      </c>
      <c r="R309" s="132"/>
      <c r="S309" s="169" t="s">
        <v>803</v>
      </c>
      <c r="T309" s="114" t="s">
        <v>804</v>
      </c>
      <c r="U309" s="136"/>
      <c r="V309" s="136"/>
    </row>
    <row r="310" spans="1:22" s="115" customFormat="1" ht="39.75" hidden="1" customHeight="1" x14ac:dyDescent="0.25">
      <c r="A310" s="168" t="s">
        <v>4</v>
      </c>
      <c r="B310" s="132" t="s">
        <v>388</v>
      </c>
      <c r="C310" s="131" t="s">
        <v>271</v>
      </c>
      <c r="D310" s="131" t="s">
        <v>694</v>
      </c>
      <c r="E310" s="132" t="s">
        <v>52</v>
      </c>
      <c r="F310" s="133">
        <v>404010</v>
      </c>
      <c r="G310" s="133">
        <v>10</v>
      </c>
      <c r="H310" s="132" t="s">
        <v>520</v>
      </c>
      <c r="I310" s="131" t="s">
        <v>704</v>
      </c>
      <c r="J310" s="133">
        <v>27</v>
      </c>
      <c r="K310" s="132" t="s">
        <v>272</v>
      </c>
      <c r="L310" s="133" t="s">
        <v>272</v>
      </c>
      <c r="M310" s="131" t="s">
        <v>272</v>
      </c>
      <c r="N310" s="132" t="s">
        <v>705</v>
      </c>
      <c r="O310" s="132" t="s">
        <v>238</v>
      </c>
      <c r="P310" s="134">
        <v>4182.95</v>
      </c>
      <c r="Q310" s="134"/>
      <c r="R310" s="132"/>
      <c r="S310" s="169" t="s">
        <v>803</v>
      </c>
      <c r="T310" s="114" t="s">
        <v>804</v>
      </c>
      <c r="U310" s="136"/>
      <c r="V310" s="136"/>
    </row>
    <row r="311" spans="1:22" s="115" customFormat="1" ht="39.75" hidden="1" customHeight="1" x14ac:dyDescent="0.25">
      <c r="A311" s="168" t="s">
        <v>4</v>
      </c>
      <c r="B311" s="132" t="s">
        <v>388</v>
      </c>
      <c r="C311" s="131" t="s">
        <v>271</v>
      </c>
      <c r="D311" s="131" t="s">
        <v>694</v>
      </c>
      <c r="E311" s="132" t="s">
        <v>52</v>
      </c>
      <c r="F311" s="133">
        <v>202000</v>
      </c>
      <c r="G311" s="135" t="s">
        <v>288</v>
      </c>
      <c r="H311" s="132" t="s">
        <v>292</v>
      </c>
      <c r="I311" s="131" t="s">
        <v>704</v>
      </c>
      <c r="J311" s="133">
        <v>27</v>
      </c>
      <c r="K311" s="132" t="s">
        <v>272</v>
      </c>
      <c r="L311" s="133" t="s">
        <v>272</v>
      </c>
      <c r="M311" s="131" t="s">
        <v>272</v>
      </c>
      <c r="N311" s="132" t="s">
        <v>705</v>
      </c>
      <c r="O311" s="132" t="s">
        <v>238</v>
      </c>
      <c r="P311" s="134" t="s">
        <v>272</v>
      </c>
      <c r="Q311" s="134">
        <v>4182.95</v>
      </c>
      <c r="R311" s="132"/>
      <c r="S311" s="169" t="s">
        <v>803</v>
      </c>
      <c r="T311" s="114" t="s">
        <v>804</v>
      </c>
      <c r="U311" s="136"/>
      <c r="V311" s="136"/>
    </row>
    <row r="312" spans="1:22" s="115" customFormat="1" ht="39.75" hidden="1" customHeight="1" x14ac:dyDescent="0.25">
      <c r="A312" s="168" t="s">
        <v>4</v>
      </c>
      <c r="B312" s="132" t="s">
        <v>388</v>
      </c>
      <c r="C312" s="131" t="s">
        <v>271</v>
      </c>
      <c r="D312" s="131" t="s">
        <v>694</v>
      </c>
      <c r="E312" s="132" t="s">
        <v>52</v>
      </c>
      <c r="F312" s="133">
        <v>404010</v>
      </c>
      <c r="G312" s="133">
        <v>10</v>
      </c>
      <c r="H312" s="132" t="s">
        <v>520</v>
      </c>
      <c r="I312" s="131" t="s">
        <v>706</v>
      </c>
      <c r="J312" s="133">
        <v>27</v>
      </c>
      <c r="K312" s="132" t="s">
        <v>272</v>
      </c>
      <c r="L312" s="133" t="s">
        <v>272</v>
      </c>
      <c r="M312" s="131" t="s">
        <v>272</v>
      </c>
      <c r="N312" s="132" t="s">
        <v>707</v>
      </c>
      <c r="O312" s="132" t="s">
        <v>234</v>
      </c>
      <c r="P312" s="134">
        <v>1250192.3999999999</v>
      </c>
      <c r="Q312" s="134"/>
      <c r="R312" s="132"/>
      <c r="S312" s="169" t="s">
        <v>803</v>
      </c>
      <c r="T312" s="114" t="s">
        <v>804</v>
      </c>
      <c r="U312" s="136"/>
      <c r="V312" s="136"/>
    </row>
    <row r="313" spans="1:22" s="115" customFormat="1" ht="39.75" hidden="1" customHeight="1" x14ac:dyDescent="0.25">
      <c r="A313" s="168" t="s">
        <v>4</v>
      </c>
      <c r="B313" s="132" t="s">
        <v>388</v>
      </c>
      <c r="C313" s="131" t="s">
        <v>271</v>
      </c>
      <c r="D313" s="131" t="s">
        <v>694</v>
      </c>
      <c r="E313" s="132" t="s">
        <v>52</v>
      </c>
      <c r="F313" s="133">
        <v>202000</v>
      </c>
      <c r="G313" s="135" t="s">
        <v>288</v>
      </c>
      <c r="H313" s="132" t="s">
        <v>292</v>
      </c>
      <c r="I313" s="131" t="s">
        <v>706</v>
      </c>
      <c r="J313" s="133">
        <v>27</v>
      </c>
      <c r="K313" s="132" t="s">
        <v>272</v>
      </c>
      <c r="L313" s="133" t="s">
        <v>272</v>
      </c>
      <c r="M313" s="131" t="s">
        <v>272</v>
      </c>
      <c r="N313" s="132" t="s">
        <v>707</v>
      </c>
      <c r="O313" s="132" t="s">
        <v>234</v>
      </c>
      <c r="P313" s="134" t="s">
        <v>272</v>
      </c>
      <c r="Q313" s="134">
        <v>1250192.3999999999</v>
      </c>
      <c r="R313" s="132"/>
      <c r="S313" s="169" t="s">
        <v>803</v>
      </c>
      <c r="T313" s="114" t="s">
        <v>804</v>
      </c>
      <c r="U313" s="136"/>
      <c r="V313" s="136"/>
    </row>
    <row r="314" spans="1:22" s="115" customFormat="1" ht="39.75" hidden="1" customHeight="1" x14ac:dyDescent="0.25">
      <c r="A314" s="168" t="s">
        <v>4</v>
      </c>
      <c r="B314" s="132" t="s">
        <v>388</v>
      </c>
      <c r="C314" s="131" t="s">
        <v>271</v>
      </c>
      <c r="D314" s="131" t="s">
        <v>694</v>
      </c>
      <c r="E314" s="132" t="s">
        <v>52</v>
      </c>
      <c r="F314" s="133">
        <v>404010</v>
      </c>
      <c r="G314" s="133">
        <v>10</v>
      </c>
      <c r="H314" s="132" t="s">
        <v>520</v>
      </c>
      <c r="I314" s="131" t="s">
        <v>708</v>
      </c>
      <c r="J314" s="133">
        <v>27</v>
      </c>
      <c r="K314" s="132" t="s">
        <v>272</v>
      </c>
      <c r="L314" s="133" t="s">
        <v>272</v>
      </c>
      <c r="M314" s="131" t="s">
        <v>272</v>
      </c>
      <c r="N314" s="132" t="s">
        <v>53</v>
      </c>
      <c r="O314" s="132" t="s">
        <v>709</v>
      </c>
      <c r="P314" s="134">
        <v>1510949.06</v>
      </c>
      <c r="Q314" s="134"/>
      <c r="R314" s="132"/>
      <c r="S314" s="169" t="s">
        <v>803</v>
      </c>
      <c r="T314" s="114" t="s">
        <v>804</v>
      </c>
      <c r="U314" s="136"/>
      <c r="V314" s="136"/>
    </row>
    <row r="315" spans="1:22" s="115" customFormat="1" ht="39.75" hidden="1" customHeight="1" x14ac:dyDescent="0.25">
      <c r="A315" s="168" t="s">
        <v>4</v>
      </c>
      <c r="B315" s="132" t="s">
        <v>388</v>
      </c>
      <c r="C315" s="131" t="s">
        <v>271</v>
      </c>
      <c r="D315" s="131" t="s">
        <v>694</v>
      </c>
      <c r="E315" s="132" t="s">
        <v>52</v>
      </c>
      <c r="F315" s="133">
        <v>202000</v>
      </c>
      <c r="G315" s="135" t="s">
        <v>288</v>
      </c>
      <c r="H315" s="132" t="s">
        <v>292</v>
      </c>
      <c r="I315" s="131" t="s">
        <v>708</v>
      </c>
      <c r="J315" s="133">
        <v>27</v>
      </c>
      <c r="K315" s="132" t="s">
        <v>272</v>
      </c>
      <c r="L315" s="133" t="s">
        <v>272</v>
      </c>
      <c r="M315" s="131" t="s">
        <v>272</v>
      </c>
      <c r="N315" s="132" t="s">
        <v>53</v>
      </c>
      <c r="O315" s="132" t="s">
        <v>709</v>
      </c>
      <c r="P315" s="134" t="s">
        <v>272</v>
      </c>
      <c r="Q315" s="134">
        <v>1510949.06</v>
      </c>
      <c r="R315" s="132"/>
      <c r="S315" s="169" t="s">
        <v>803</v>
      </c>
      <c r="T315" s="114" t="s">
        <v>804</v>
      </c>
      <c r="U315" s="136"/>
      <c r="V315" s="136"/>
    </row>
    <row r="316" spans="1:22" s="115" customFormat="1" ht="39.75" hidden="1" customHeight="1" x14ac:dyDescent="0.25">
      <c r="A316" s="168" t="s">
        <v>4</v>
      </c>
      <c r="B316" s="132" t="s">
        <v>388</v>
      </c>
      <c r="C316" s="131" t="s">
        <v>271</v>
      </c>
      <c r="D316" s="131" t="s">
        <v>694</v>
      </c>
      <c r="E316" s="132" t="s">
        <v>52</v>
      </c>
      <c r="F316" s="133">
        <v>404010</v>
      </c>
      <c r="G316" s="133">
        <v>10</v>
      </c>
      <c r="H316" s="132" t="s">
        <v>520</v>
      </c>
      <c r="I316" s="131" t="s">
        <v>710</v>
      </c>
      <c r="J316" s="133">
        <v>27</v>
      </c>
      <c r="K316" s="132" t="s">
        <v>272</v>
      </c>
      <c r="L316" s="133" t="s">
        <v>272</v>
      </c>
      <c r="M316" s="131" t="s">
        <v>272</v>
      </c>
      <c r="N316" s="132" t="s">
        <v>711</v>
      </c>
      <c r="O316" s="132" t="s">
        <v>235</v>
      </c>
      <c r="P316" s="134">
        <v>597600</v>
      </c>
      <c r="Q316" s="134"/>
      <c r="R316" s="132"/>
      <c r="S316" s="169" t="s">
        <v>803</v>
      </c>
      <c r="T316" s="114" t="s">
        <v>804</v>
      </c>
      <c r="U316" s="136"/>
      <c r="V316" s="136"/>
    </row>
    <row r="317" spans="1:22" s="115" customFormat="1" ht="39.75" hidden="1" customHeight="1" x14ac:dyDescent="0.25">
      <c r="A317" s="168" t="s">
        <v>4</v>
      </c>
      <c r="B317" s="132" t="s">
        <v>388</v>
      </c>
      <c r="C317" s="131" t="s">
        <v>271</v>
      </c>
      <c r="D317" s="131" t="s">
        <v>694</v>
      </c>
      <c r="E317" s="132" t="s">
        <v>52</v>
      </c>
      <c r="F317" s="133">
        <v>202000</v>
      </c>
      <c r="G317" s="135" t="s">
        <v>288</v>
      </c>
      <c r="H317" s="132" t="s">
        <v>292</v>
      </c>
      <c r="I317" s="131" t="s">
        <v>710</v>
      </c>
      <c r="J317" s="133">
        <v>27</v>
      </c>
      <c r="K317" s="132" t="s">
        <v>272</v>
      </c>
      <c r="L317" s="133" t="s">
        <v>272</v>
      </c>
      <c r="M317" s="131" t="s">
        <v>272</v>
      </c>
      <c r="N317" s="132" t="s">
        <v>711</v>
      </c>
      <c r="O317" s="132" t="s">
        <v>235</v>
      </c>
      <c r="P317" s="134" t="s">
        <v>272</v>
      </c>
      <c r="Q317" s="134">
        <v>597600</v>
      </c>
      <c r="R317" s="132"/>
      <c r="S317" s="169" t="s">
        <v>803</v>
      </c>
      <c r="T317" s="114" t="s">
        <v>804</v>
      </c>
      <c r="U317" s="136"/>
      <c r="V317" s="136"/>
    </row>
    <row r="318" spans="1:22" s="115" customFormat="1" ht="39.75" hidden="1" customHeight="1" x14ac:dyDescent="0.25">
      <c r="A318" s="168" t="s">
        <v>4</v>
      </c>
      <c r="B318" s="132" t="s">
        <v>388</v>
      </c>
      <c r="C318" s="131" t="s">
        <v>271</v>
      </c>
      <c r="D318" s="131" t="s">
        <v>712</v>
      </c>
      <c r="E318" s="132" t="s">
        <v>86</v>
      </c>
      <c r="F318" s="133">
        <v>404010</v>
      </c>
      <c r="G318" s="133">
        <v>10</v>
      </c>
      <c r="H318" s="132" t="s">
        <v>520</v>
      </c>
      <c r="I318" s="131" t="s">
        <v>713</v>
      </c>
      <c r="J318" s="133">
        <v>27</v>
      </c>
      <c r="K318" s="132" t="s">
        <v>272</v>
      </c>
      <c r="L318" s="133" t="s">
        <v>272</v>
      </c>
      <c r="M318" s="131" t="s">
        <v>272</v>
      </c>
      <c r="N318" s="132" t="s">
        <v>714</v>
      </c>
      <c r="O318" s="132" t="s">
        <v>264</v>
      </c>
      <c r="P318" s="134">
        <v>710156.2</v>
      </c>
      <c r="Q318" s="134"/>
      <c r="R318" s="132"/>
      <c r="S318" s="169" t="s">
        <v>803</v>
      </c>
      <c r="T318" s="114" t="s">
        <v>804</v>
      </c>
      <c r="U318" s="136"/>
      <c r="V318" s="136"/>
    </row>
    <row r="319" spans="1:22" s="115" customFormat="1" ht="39.75" hidden="1" customHeight="1" x14ac:dyDescent="0.25">
      <c r="A319" s="168" t="s">
        <v>4</v>
      </c>
      <c r="B319" s="132" t="s">
        <v>388</v>
      </c>
      <c r="C319" s="131" t="s">
        <v>271</v>
      </c>
      <c r="D319" s="131" t="s">
        <v>712</v>
      </c>
      <c r="E319" s="132" t="s">
        <v>86</v>
      </c>
      <c r="F319" s="133">
        <v>202000</v>
      </c>
      <c r="G319" s="135" t="s">
        <v>288</v>
      </c>
      <c r="H319" s="132" t="s">
        <v>292</v>
      </c>
      <c r="I319" s="131" t="s">
        <v>713</v>
      </c>
      <c r="J319" s="133">
        <v>27</v>
      </c>
      <c r="K319" s="132" t="s">
        <v>272</v>
      </c>
      <c r="L319" s="133" t="s">
        <v>272</v>
      </c>
      <c r="M319" s="131" t="s">
        <v>272</v>
      </c>
      <c r="N319" s="132" t="s">
        <v>714</v>
      </c>
      <c r="O319" s="132" t="s">
        <v>264</v>
      </c>
      <c r="P319" s="134" t="s">
        <v>272</v>
      </c>
      <c r="Q319" s="134">
        <v>710156.2</v>
      </c>
      <c r="R319" s="132"/>
      <c r="S319" s="169" t="s">
        <v>803</v>
      </c>
      <c r="T319" s="114" t="s">
        <v>804</v>
      </c>
      <c r="U319" s="136"/>
      <c r="V319" s="136"/>
    </row>
    <row r="320" spans="1:22" s="115" customFormat="1" ht="39.75" hidden="1" customHeight="1" x14ac:dyDescent="0.25">
      <c r="A320" s="168" t="s">
        <v>4</v>
      </c>
      <c r="B320" s="132" t="s">
        <v>388</v>
      </c>
      <c r="C320" s="131" t="s">
        <v>271</v>
      </c>
      <c r="D320" s="131" t="s">
        <v>712</v>
      </c>
      <c r="E320" s="132" t="s">
        <v>86</v>
      </c>
      <c r="F320" s="133">
        <v>404010</v>
      </c>
      <c r="G320" s="133">
        <v>10</v>
      </c>
      <c r="H320" s="132" t="s">
        <v>520</v>
      </c>
      <c r="I320" s="131" t="s">
        <v>715</v>
      </c>
      <c r="J320" s="133">
        <v>27</v>
      </c>
      <c r="K320" s="132" t="s">
        <v>272</v>
      </c>
      <c r="L320" s="133" t="s">
        <v>272</v>
      </c>
      <c r="M320" s="131" t="s">
        <v>272</v>
      </c>
      <c r="N320" s="132" t="s">
        <v>716</v>
      </c>
      <c r="O320" s="132" t="s">
        <v>264</v>
      </c>
      <c r="P320" s="134">
        <v>439433.15</v>
      </c>
      <c r="Q320" s="134"/>
      <c r="R320" s="132"/>
      <c r="S320" s="169" t="s">
        <v>803</v>
      </c>
      <c r="T320" s="114" t="s">
        <v>804</v>
      </c>
      <c r="U320" s="136"/>
      <c r="V320" s="136"/>
    </row>
    <row r="321" spans="1:24" s="115" customFormat="1" ht="39.75" hidden="1" customHeight="1" x14ac:dyDescent="0.25">
      <c r="A321" s="168" t="s">
        <v>4</v>
      </c>
      <c r="B321" s="132" t="s">
        <v>388</v>
      </c>
      <c r="C321" s="131" t="s">
        <v>271</v>
      </c>
      <c r="D321" s="131" t="s">
        <v>712</v>
      </c>
      <c r="E321" s="132" t="s">
        <v>86</v>
      </c>
      <c r="F321" s="133">
        <v>202000</v>
      </c>
      <c r="G321" s="135" t="s">
        <v>288</v>
      </c>
      <c r="H321" s="132" t="s">
        <v>292</v>
      </c>
      <c r="I321" s="131" t="s">
        <v>715</v>
      </c>
      <c r="J321" s="133">
        <v>27</v>
      </c>
      <c r="K321" s="132" t="s">
        <v>272</v>
      </c>
      <c r="L321" s="133" t="s">
        <v>272</v>
      </c>
      <c r="M321" s="131" t="s">
        <v>272</v>
      </c>
      <c r="N321" s="132" t="s">
        <v>716</v>
      </c>
      <c r="O321" s="132" t="s">
        <v>264</v>
      </c>
      <c r="P321" s="134" t="s">
        <v>272</v>
      </c>
      <c r="Q321" s="134">
        <v>439433.15</v>
      </c>
      <c r="R321" s="132"/>
      <c r="S321" s="169" t="s">
        <v>803</v>
      </c>
      <c r="T321" s="114" t="s">
        <v>804</v>
      </c>
      <c r="U321" s="136">
        <f>SUM(P276:P321)</f>
        <v>107605669.55000003</v>
      </c>
      <c r="V321" s="136">
        <f>SUM(Q276:Q321)</f>
        <v>107605669.55000003</v>
      </c>
    </row>
    <row r="322" spans="1:24" s="115" customFormat="1" ht="51" hidden="1" customHeight="1" x14ac:dyDescent="0.25">
      <c r="A322" s="168" t="s">
        <v>331</v>
      </c>
      <c r="B322" s="132" t="s">
        <v>19</v>
      </c>
      <c r="C322" s="131" t="s">
        <v>357</v>
      </c>
      <c r="D322" s="131" t="s">
        <v>273</v>
      </c>
      <c r="E322" s="132" t="s">
        <v>274</v>
      </c>
      <c r="F322" s="133">
        <v>953618</v>
      </c>
      <c r="G322" s="133">
        <v>18</v>
      </c>
      <c r="H322" s="132" t="s">
        <v>358</v>
      </c>
      <c r="I322" s="131" t="s">
        <v>282</v>
      </c>
      <c r="J322" s="133">
        <v>26</v>
      </c>
      <c r="K322" s="132" t="s">
        <v>276</v>
      </c>
      <c r="L322" s="133">
        <v>3603025</v>
      </c>
      <c r="M322" s="131" t="s">
        <v>51</v>
      </c>
      <c r="N322" s="132" t="s">
        <v>283</v>
      </c>
      <c r="O322" s="132" t="s">
        <v>308</v>
      </c>
      <c r="P322" s="134">
        <v>180000000</v>
      </c>
      <c r="Q322" s="134"/>
      <c r="R322" s="132" t="s">
        <v>805</v>
      </c>
      <c r="S322" s="169" t="s">
        <v>808</v>
      </c>
      <c r="T322" s="114" t="s">
        <v>809</v>
      </c>
      <c r="U322" s="136"/>
    </row>
    <row r="323" spans="1:24" s="115" customFormat="1" ht="51" hidden="1" customHeight="1" x14ac:dyDescent="0.25">
      <c r="A323" s="168" t="s">
        <v>331</v>
      </c>
      <c r="B323" s="132" t="s">
        <v>19</v>
      </c>
      <c r="C323" s="131" t="s">
        <v>357</v>
      </c>
      <c r="D323" s="131" t="s">
        <v>273</v>
      </c>
      <c r="E323" s="132" t="s">
        <v>274</v>
      </c>
      <c r="F323" s="133">
        <v>953618</v>
      </c>
      <c r="G323" s="133">
        <v>18</v>
      </c>
      <c r="H323" s="132" t="s">
        <v>358</v>
      </c>
      <c r="I323" s="131" t="s">
        <v>275</v>
      </c>
      <c r="J323" s="133">
        <v>26</v>
      </c>
      <c r="K323" s="132" t="s">
        <v>276</v>
      </c>
      <c r="L323" s="133">
        <v>3603025</v>
      </c>
      <c r="M323" s="131" t="s">
        <v>44</v>
      </c>
      <c r="N323" s="132" t="s">
        <v>277</v>
      </c>
      <c r="O323" s="132" t="s">
        <v>305</v>
      </c>
      <c r="P323" s="134" t="s">
        <v>272</v>
      </c>
      <c r="Q323" s="134">
        <v>120000000</v>
      </c>
      <c r="R323" s="132" t="s">
        <v>806</v>
      </c>
      <c r="S323" s="169" t="s">
        <v>808</v>
      </c>
      <c r="T323" s="114" t="s">
        <v>809</v>
      </c>
      <c r="U323" s="136"/>
    </row>
    <row r="324" spans="1:24" s="115" customFormat="1" ht="51" hidden="1" customHeight="1" x14ac:dyDescent="0.25">
      <c r="A324" s="168" t="s">
        <v>331</v>
      </c>
      <c r="B324" s="132" t="s">
        <v>19</v>
      </c>
      <c r="C324" s="131" t="s">
        <v>357</v>
      </c>
      <c r="D324" s="131" t="s">
        <v>273</v>
      </c>
      <c r="E324" s="132" t="s">
        <v>274</v>
      </c>
      <c r="F324" s="133">
        <v>953618</v>
      </c>
      <c r="G324" s="133">
        <v>18</v>
      </c>
      <c r="H324" s="132" t="s">
        <v>358</v>
      </c>
      <c r="I324" s="131" t="s">
        <v>275</v>
      </c>
      <c r="J324" s="133">
        <v>26</v>
      </c>
      <c r="K324" s="132" t="s">
        <v>276</v>
      </c>
      <c r="L324" s="133">
        <v>3603025</v>
      </c>
      <c r="M324" s="131" t="s">
        <v>44</v>
      </c>
      <c r="N324" s="132" t="s">
        <v>277</v>
      </c>
      <c r="O324" s="132" t="s">
        <v>310</v>
      </c>
      <c r="P324" s="134" t="s">
        <v>272</v>
      </c>
      <c r="Q324" s="134">
        <v>60000000</v>
      </c>
      <c r="R324" s="132" t="s">
        <v>807</v>
      </c>
      <c r="S324" s="169" t="s">
        <v>808</v>
      </c>
      <c r="T324" s="114" t="s">
        <v>809</v>
      </c>
      <c r="U324" s="136">
        <f>SUM(P322:P324)</f>
        <v>180000000</v>
      </c>
      <c r="V324" s="116">
        <f>SUM(Q322:Q324)</f>
        <v>180000000</v>
      </c>
    </row>
    <row r="325" spans="1:24" s="115" customFormat="1" ht="51" hidden="1" customHeight="1" x14ac:dyDescent="0.25">
      <c r="A325" s="168" t="s">
        <v>231</v>
      </c>
      <c r="B325" s="132" t="s">
        <v>63</v>
      </c>
      <c r="C325" s="131" t="s">
        <v>448</v>
      </c>
      <c r="D325" s="131" t="s">
        <v>273</v>
      </c>
      <c r="E325" s="132" t="s">
        <v>274</v>
      </c>
      <c r="F325" s="133">
        <v>923118</v>
      </c>
      <c r="G325" s="133">
        <v>18</v>
      </c>
      <c r="H325" s="132" t="s">
        <v>449</v>
      </c>
      <c r="I325" s="131" t="s">
        <v>282</v>
      </c>
      <c r="J325" s="133">
        <v>26</v>
      </c>
      <c r="K325" s="132" t="s">
        <v>276</v>
      </c>
      <c r="L325" s="133">
        <v>3603025</v>
      </c>
      <c r="M325" s="131" t="s">
        <v>51</v>
      </c>
      <c r="N325" s="132" t="s">
        <v>283</v>
      </c>
      <c r="O325" s="132" t="s">
        <v>308</v>
      </c>
      <c r="P325" s="134">
        <v>278065813</v>
      </c>
      <c r="Q325" s="134"/>
      <c r="R325" s="132" t="s">
        <v>810</v>
      </c>
      <c r="S325" s="169" t="s">
        <v>825</v>
      </c>
      <c r="T325" s="114" t="s">
        <v>826</v>
      </c>
      <c r="U325" s="136"/>
      <c r="X325" s="115" t="s">
        <v>882</v>
      </c>
    </row>
    <row r="326" spans="1:24" s="115" customFormat="1" ht="51" hidden="1" customHeight="1" x14ac:dyDescent="0.25">
      <c r="A326" s="168" t="s">
        <v>231</v>
      </c>
      <c r="B326" s="132" t="s">
        <v>63</v>
      </c>
      <c r="C326" s="131" t="s">
        <v>448</v>
      </c>
      <c r="D326" s="131" t="s">
        <v>273</v>
      </c>
      <c r="E326" s="132" t="s">
        <v>274</v>
      </c>
      <c r="F326" s="133">
        <v>923118</v>
      </c>
      <c r="G326" s="133">
        <v>18</v>
      </c>
      <c r="H326" s="132" t="s">
        <v>449</v>
      </c>
      <c r="I326" s="131" t="s">
        <v>275</v>
      </c>
      <c r="J326" s="133">
        <v>26</v>
      </c>
      <c r="K326" s="132" t="s">
        <v>276</v>
      </c>
      <c r="L326" s="133">
        <v>3603025</v>
      </c>
      <c r="M326" s="131" t="s">
        <v>44</v>
      </c>
      <c r="N326" s="132" t="s">
        <v>277</v>
      </c>
      <c r="O326" s="132" t="s">
        <v>305</v>
      </c>
      <c r="P326" s="134" t="s">
        <v>272</v>
      </c>
      <c r="Q326" s="134">
        <v>278065813</v>
      </c>
      <c r="R326" s="132" t="s">
        <v>810</v>
      </c>
      <c r="S326" s="169" t="s">
        <v>825</v>
      </c>
      <c r="T326" s="114" t="s">
        <v>826</v>
      </c>
      <c r="U326" s="136"/>
    </row>
    <row r="327" spans="1:24" s="115" customFormat="1" ht="51" hidden="1" customHeight="1" x14ac:dyDescent="0.25">
      <c r="A327" s="168" t="s">
        <v>592</v>
      </c>
      <c r="B327" s="132" t="s">
        <v>30</v>
      </c>
      <c r="C327" s="131" t="s">
        <v>811</v>
      </c>
      <c r="D327" s="131" t="s">
        <v>273</v>
      </c>
      <c r="E327" s="132" t="s">
        <v>274</v>
      </c>
      <c r="F327" s="133">
        <v>953218</v>
      </c>
      <c r="G327" s="133">
        <v>18</v>
      </c>
      <c r="H327" s="132" t="s">
        <v>812</v>
      </c>
      <c r="I327" s="131" t="s">
        <v>282</v>
      </c>
      <c r="J327" s="133">
        <v>26</v>
      </c>
      <c r="K327" s="132" t="s">
        <v>276</v>
      </c>
      <c r="L327" s="133">
        <v>3603025</v>
      </c>
      <c r="M327" s="131" t="s">
        <v>51</v>
      </c>
      <c r="N327" s="132" t="s">
        <v>283</v>
      </c>
      <c r="O327" s="132" t="s">
        <v>308</v>
      </c>
      <c r="P327" s="134">
        <v>161787797</v>
      </c>
      <c r="Q327" s="134"/>
      <c r="R327" s="132" t="s">
        <v>813</v>
      </c>
      <c r="S327" s="169" t="s">
        <v>825</v>
      </c>
      <c r="T327" s="114" t="s">
        <v>826</v>
      </c>
      <c r="U327" s="136"/>
    </row>
    <row r="328" spans="1:24" s="115" customFormat="1" ht="51" hidden="1" customHeight="1" x14ac:dyDescent="0.25">
      <c r="A328" s="168" t="s">
        <v>592</v>
      </c>
      <c r="B328" s="132" t="s">
        <v>30</v>
      </c>
      <c r="C328" s="131" t="s">
        <v>811</v>
      </c>
      <c r="D328" s="131" t="s">
        <v>273</v>
      </c>
      <c r="E328" s="132" t="s">
        <v>274</v>
      </c>
      <c r="F328" s="133">
        <v>953218</v>
      </c>
      <c r="G328" s="133">
        <v>18</v>
      </c>
      <c r="H328" s="132" t="s">
        <v>812</v>
      </c>
      <c r="I328" s="131" t="s">
        <v>275</v>
      </c>
      <c r="J328" s="133">
        <v>26</v>
      </c>
      <c r="K328" s="132" t="s">
        <v>276</v>
      </c>
      <c r="L328" s="133">
        <v>3603025</v>
      </c>
      <c r="M328" s="131" t="s">
        <v>44</v>
      </c>
      <c r="N328" s="132" t="s">
        <v>277</v>
      </c>
      <c r="O328" s="132" t="s">
        <v>287</v>
      </c>
      <c r="P328" s="134">
        <v>3563733</v>
      </c>
      <c r="Q328" s="134"/>
      <c r="R328" s="132" t="s">
        <v>813</v>
      </c>
      <c r="S328" s="169" t="s">
        <v>825</v>
      </c>
      <c r="T328" s="114" t="s">
        <v>826</v>
      </c>
      <c r="U328" s="136"/>
    </row>
    <row r="329" spans="1:24" s="115" customFormat="1" ht="51" hidden="1" customHeight="1" x14ac:dyDescent="0.25">
      <c r="A329" s="168" t="s">
        <v>592</v>
      </c>
      <c r="B329" s="132" t="s">
        <v>30</v>
      </c>
      <c r="C329" s="131" t="s">
        <v>811</v>
      </c>
      <c r="D329" s="131" t="s">
        <v>273</v>
      </c>
      <c r="E329" s="132" t="s">
        <v>274</v>
      </c>
      <c r="F329" s="133">
        <v>953218</v>
      </c>
      <c r="G329" s="133">
        <v>18</v>
      </c>
      <c r="H329" s="132" t="s">
        <v>812</v>
      </c>
      <c r="I329" s="131" t="s">
        <v>275</v>
      </c>
      <c r="J329" s="133">
        <v>26</v>
      </c>
      <c r="K329" s="132" t="s">
        <v>276</v>
      </c>
      <c r="L329" s="133">
        <v>3603025</v>
      </c>
      <c r="M329" s="131" t="s">
        <v>44</v>
      </c>
      <c r="N329" s="132" t="s">
        <v>277</v>
      </c>
      <c r="O329" s="132" t="s">
        <v>814</v>
      </c>
      <c r="P329" s="134" t="s">
        <v>272</v>
      </c>
      <c r="Q329" s="134">
        <v>81787797</v>
      </c>
      <c r="R329" s="132" t="s">
        <v>813</v>
      </c>
      <c r="S329" s="169" t="s">
        <v>825</v>
      </c>
      <c r="T329" s="114" t="s">
        <v>826</v>
      </c>
      <c r="U329" s="136"/>
    </row>
    <row r="330" spans="1:24" s="115" customFormat="1" ht="51" hidden="1" customHeight="1" x14ac:dyDescent="0.25">
      <c r="A330" s="168" t="s">
        <v>592</v>
      </c>
      <c r="B330" s="132" t="s">
        <v>30</v>
      </c>
      <c r="C330" s="131" t="s">
        <v>811</v>
      </c>
      <c r="D330" s="131" t="s">
        <v>273</v>
      </c>
      <c r="E330" s="132" t="s">
        <v>274</v>
      </c>
      <c r="F330" s="133">
        <v>953218</v>
      </c>
      <c r="G330" s="133">
        <v>18</v>
      </c>
      <c r="H330" s="132" t="s">
        <v>812</v>
      </c>
      <c r="I330" s="131" t="s">
        <v>275</v>
      </c>
      <c r="J330" s="133">
        <v>26</v>
      </c>
      <c r="K330" s="132" t="s">
        <v>276</v>
      </c>
      <c r="L330" s="133">
        <v>3603025</v>
      </c>
      <c r="M330" s="131" t="s">
        <v>44</v>
      </c>
      <c r="N330" s="132" t="s">
        <v>277</v>
      </c>
      <c r="O330" s="132" t="s">
        <v>305</v>
      </c>
      <c r="P330" s="134" t="s">
        <v>272</v>
      </c>
      <c r="Q330" s="134">
        <v>83563733</v>
      </c>
      <c r="R330" s="132" t="s">
        <v>813</v>
      </c>
      <c r="S330" s="169" t="s">
        <v>825</v>
      </c>
      <c r="T330" s="114" t="s">
        <v>826</v>
      </c>
      <c r="U330" s="136"/>
    </row>
    <row r="331" spans="1:24" s="115" customFormat="1" ht="51" hidden="1" customHeight="1" x14ac:dyDescent="0.25">
      <c r="A331" s="168" t="s">
        <v>815</v>
      </c>
      <c r="B331" s="132" t="s">
        <v>26</v>
      </c>
      <c r="C331" s="131" t="s">
        <v>816</v>
      </c>
      <c r="D331" s="131" t="s">
        <v>273</v>
      </c>
      <c r="E331" s="132" t="s">
        <v>274</v>
      </c>
      <c r="F331" s="133">
        <v>951718</v>
      </c>
      <c r="G331" s="133">
        <v>18</v>
      </c>
      <c r="H331" s="132" t="s">
        <v>817</v>
      </c>
      <c r="I331" s="131" t="s">
        <v>275</v>
      </c>
      <c r="J331" s="133">
        <v>26</v>
      </c>
      <c r="K331" s="132" t="s">
        <v>276</v>
      </c>
      <c r="L331" s="133">
        <v>3603025</v>
      </c>
      <c r="M331" s="131" t="s">
        <v>44</v>
      </c>
      <c r="N331" s="132" t="s">
        <v>277</v>
      </c>
      <c r="O331" s="132" t="s">
        <v>287</v>
      </c>
      <c r="P331" s="134">
        <v>11272914</v>
      </c>
      <c r="Q331" s="134"/>
      <c r="R331" s="132" t="s">
        <v>818</v>
      </c>
      <c r="S331" s="169" t="s">
        <v>825</v>
      </c>
      <c r="T331" s="114" t="s">
        <v>826</v>
      </c>
      <c r="U331" s="136"/>
    </row>
    <row r="332" spans="1:24" s="115" customFormat="1" ht="51" hidden="1" customHeight="1" x14ac:dyDescent="0.25">
      <c r="A332" s="168" t="s">
        <v>815</v>
      </c>
      <c r="B332" s="132" t="s">
        <v>26</v>
      </c>
      <c r="C332" s="131" t="s">
        <v>816</v>
      </c>
      <c r="D332" s="131" t="s">
        <v>273</v>
      </c>
      <c r="E332" s="132" t="s">
        <v>274</v>
      </c>
      <c r="F332" s="133">
        <v>951718</v>
      </c>
      <c r="G332" s="133">
        <v>18</v>
      </c>
      <c r="H332" s="132" t="s">
        <v>817</v>
      </c>
      <c r="I332" s="131" t="s">
        <v>275</v>
      </c>
      <c r="J332" s="133">
        <v>26</v>
      </c>
      <c r="K332" s="132" t="s">
        <v>276</v>
      </c>
      <c r="L332" s="133">
        <v>3603025</v>
      </c>
      <c r="M332" s="131" t="s">
        <v>44</v>
      </c>
      <c r="N332" s="132" t="s">
        <v>277</v>
      </c>
      <c r="O332" s="132" t="s">
        <v>814</v>
      </c>
      <c r="P332" s="134" t="s">
        <v>272</v>
      </c>
      <c r="Q332" s="134">
        <v>11272914</v>
      </c>
      <c r="R332" s="132" t="s">
        <v>818</v>
      </c>
      <c r="S332" s="169" t="s">
        <v>825</v>
      </c>
      <c r="T332" s="114" t="s">
        <v>826</v>
      </c>
      <c r="U332" s="136"/>
    </row>
    <row r="333" spans="1:24" s="115" customFormat="1" ht="51" hidden="1" customHeight="1" x14ac:dyDescent="0.25">
      <c r="A333" s="168" t="s">
        <v>815</v>
      </c>
      <c r="B333" s="132" t="s">
        <v>26</v>
      </c>
      <c r="C333" s="131" t="s">
        <v>816</v>
      </c>
      <c r="D333" s="131" t="s">
        <v>273</v>
      </c>
      <c r="E333" s="132" t="s">
        <v>274</v>
      </c>
      <c r="F333" s="133">
        <v>951718</v>
      </c>
      <c r="G333" s="133">
        <v>18</v>
      </c>
      <c r="H333" s="132" t="s">
        <v>817</v>
      </c>
      <c r="I333" s="131" t="s">
        <v>282</v>
      </c>
      <c r="J333" s="133">
        <v>26</v>
      </c>
      <c r="K333" s="132" t="s">
        <v>276</v>
      </c>
      <c r="L333" s="133">
        <v>3603025</v>
      </c>
      <c r="M333" s="131" t="s">
        <v>51</v>
      </c>
      <c r="N333" s="132" t="s">
        <v>283</v>
      </c>
      <c r="O333" s="132" t="s">
        <v>308</v>
      </c>
      <c r="P333" s="134">
        <v>85807939</v>
      </c>
      <c r="Q333" s="134"/>
      <c r="R333" s="132" t="s">
        <v>818</v>
      </c>
      <c r="S333" s="169" t="s">
        <v>825</v>
      </c>
      <c r="T333" s="114" t="s">
        <v>826</v>
      </c>
      <c r="U333" s="136"/>
    </row>
    <row r="334" spans="1:24" s="115" customFormat="1" ht="51" hidden="1" customHeight="1" x14ac:dyDescent="0.25">
      <c r="A334" s="168" t="s">
        <v>815</v>
      </c>
      <c r="B334" s="132" t="s">
        <v>26</v>
      </c>
      <c r="C334" s="131" t="s">
        <v>816</v>
      </c>
      <c r="D334" s="131" t="s">
        <v>273</v>
      </c>
      <c r="E334" s="132" t="s">
        <v>274</v>
      </c>
      <c r="F334" s="133">
        <v>951718</v>
      </c>
      <c r="G334" s="133">
        <v>18</v>
      </c>
      <c r="H334" s="132" t="s">
        <v>817</v>
      </c>
      <c r="I334" s="131" t="s">
        <v>275</v>
      </c>
      <c r="J334" s="133">
        <v>26</v>
      </c>
      <c r="K334" s="132" t="s">
        <v>276</v>
      </c>
      <c r="L334" s="133">
        <v>3603025</v>
      </c>
      <c r="M334" s="131" t="s">
        <v>44</v>
      </c>
      <c r="N334" s="132" t="s">
        <v>277</v>
      </c>
      <c r="O334" s="132" t="s">
        <v>310</v>
      </c>
      <c r="P334" s="134" t="s">
        <v>272</v>
      </c>
      <c r="Q334" s="134">
        <v>4750000</v>
      </c>
      <c r="R334" s="132" t="s">
        <v>818</v>
      </c>
      <c r="S334" s="169" t="s">
        <v>825</v>
      </c>
      <c r="T334" s="114" t="s">
        <v>826</v>
      </c>
      <c r="U334" s="136"/>
    </row>
    <row r="335" spans="1:24" s="115" customFormat="1" ht="51" hidden="1" customHeight="1" x14ac:dyDescent="0.25">
      <c r="A335" s="168" t="s">
        <v>815</v>
      </c>
      <c r="B335" s="132" t="s">
        <v>26</v>
      </c>
      <c r="C335" s="131" t="s">
        <v>816</v>
      </c>
      <c r="D335" s="131" t="s">
        <v>273</v>
      </c>
      <c r="E335" s="132" t="s">
        <v>274</v>
      </c>
      <c r="F335" s="133">
        <v>951718</v>
      </c>
      <c r="G335" s="133">
        <v>18</v>
      </c>
      <c r="H335" s="132" t="s">
        <v>817</v>
      </c>
      <c r="I335" s="131" t="s">
        <v>275</v>
      </c>
      <c r="J335" s="133">
        <v>26</v>
      </c>
      <c r="K335" s="132" t="s">
        <v>276</v>
      </c>
      <c r="L335" s="133">
        <v>3603025</v>
      </c>
      <c r="M335" s="131" t="s">
        <v>44</v>
      </c>
      <c r="N335" s="132" t="s">
        <v>277</v>
      </c>
      <c r="O335" s="132" t="s">
        <v>305</v>
      </c>
      <c r="P335" s="134" t="s">
        <v>272</v>
      </c>
      <c r="Q335" s="134">
        <v>81057939</v>
      </c>
      <c r="R335" s="132" t="s">
        <v>818</v>
      </c>
      <c r="S335" s="169" t="s">
        <v>825</v>
      </c>
      <c r="T335" s="114" t="s">
        <v>826</v>
      </c>
      <c r="U335" s="136"/>
    </row>
    <row r="336" spans="1:24" s="115" customFormat="1" ht="51" hidden="1" customHeight="1" x14ac:dyDescent="0.25">
      <c r="A336" s="168" t="s">
        <v>320</v>
      </c>
      <c r="B336" s="132" t="s">
        <v>25</v>
      </c>
      <c r="C336" s="131" t="s">
        <v>537</v>
      </c>
      <c r="D336" s="131" t="s">
        <v>273</v>
      </c>
      <c r="E336" s="132" t="s">
        <v>274</v>
      </c>
      <c r="F336" s="133">
        <v>922818</v>
      </c>
      <c r="G336" s="133">
        <v>18</v>
      </c>
      <c r="H336" s="132" t="s">
        <v>538</v>
      </c>
      <c r="I336" s="131" t="s">
        <v>282</v>
      </c>
      <c r="J336" s="133">
        <v>26</v>
      </c>
      <c r="K336" s="132" t="s">
        <v>276</v>
      </c>
      <c r="L336" s="133">
        <v>3603025</v>
      </c>
      <c r="M336" s="131" t="s">
        <v>51</v>
      </c>
      <c r="N336" s="132" t="s">
        <v>283</v>
      </c>
      <c r="O336" s="132" t="s">
        <v>308</v>
      </c>
      <c r="P336" s="134">
        <v>50000000</v>
      </c>
      <c r="Q336" s="134"/>
      <c r="R336" s="132" t="s">
        <v>819</v>
      </c>
      <c r="S336" s="169" t="s">
        <v>825</v>
      </c>
      <c r="T336" s="114" t="s">
        <v>826</v>
      </c>
      <c r="U336" s="136"/>
    </row>
    <row r="337" spans="1:27" s="115" customFormat="1" ht="51" hidden="1" customHeight="1" x14ac:dyDescent="0.25">
      <c r="A337" s="168" t="s">
        <v>320</v>
      </c>
      <c r="B337" s="132" t="s">
        <v>25</v>
      </c>
      <c r="C337" s="131" t="s">
        <v>367</v>
      </c>
      <c r="D337" s="131" t="s">
        <v>273</v>
      </c>
      <c r="E337" s="132" t="s">
        <v>274</v>
      </c>
      <c r="F337" s="133">
        <v>954418</v>
      </c>
      <c r="G337" s="133">
        <v>18</v>
      </c>
      <c r="H337" s="132" t="s">
        <v>368</v>
      </c>
      <c r="I337" s="131" t="s">
        <v>275</v>
      </c>
      <c r="J337" s="133">
        <v>26</v>
      </c>
      <c r="K337" s="132" t="s">
        <v>276</v>
      </c>
      <c r="L337" s="133">
        <v>3603025</v>
      </c>
      <c r="M337" s="131" t="s">
        <v>44</v>
      </c>
      <c r="N337" s="132" t="s">
        <v>277</v>
      </c>
      <c r="O337" s="132" t="s">
        <v>305</v>
      </c>
      <c r="P337" s="134" t="s">
        <v>272</v>
      </c>
      <c r="Q337" s="134">
        <v>50000000</v>
      </c>
      <c r="R337" s="132" t="s">
        <v>819</v>
      </c>
      <c r="S337" s="169" t="s">
        <v>825</v>
      </c>
      <c r="T337" s="114" t="s">
        <v>826</v>
      </c>
      <c r="U337" s="136"/>
    </row>
    <row r="338" spans="1:27" s="115" customFormat="1" ht="51" hidden="1" customHeight="1" x14ac:dyDescent="0.25">
      <c r="A338" s="168" t="s">
        <v>578</v>
      </c>
      <c r="B338" s="132" t="s">
        <v>14</v>
      </c>
      <c r="C338" s="131" t="s">
        <v>588</v>
      </c>
      <c r="D338" s="131" t="s">
        <v>273</v>
      </c>
      <c r="E338" s="132" t="s">
        <v>274</v>
      </c>
      <c r="F338" s="133">
        <v>952118</v>
      </c>
      <c r="G338" s="133">
        <v>18</v>
      </c>
      <c r="H338" s="132" t="s">
        <v>589</v>
      </c>
      <c r="I338" s="131" t="s">
        <v>344</v>
      </c>
      <c r="J338" s="133">
        <v>26</v>
      </c>
      <c r="K338" s="132" t="s">
        <v>345</v>
      </c>
      <c r="L338" s="133">
        <v>3603024</v>
      </c>
      <c r="M338" s="131" t="s">
        <v>44</v>
      </c>
      <c r="N338" s="132" t="s">
        <v>346</v>
      </c>
      <c r="O338" s="132" t="s">
        <v>400</v>
      </c>
      <c r="P338" s="134" t="s">
        <v>272</v>
      </c>
      <c r="Q338" s="134">
        <v>84776718</v>
      </c>
      <c r="R338" s="132" t="s">
        <v>820</v>
      </c>
      <c r="S338" s="169" t="s">
        <v>825</v>
      </c>
      <c r="T338" s="114" t="s">
        <v>826</v>
      </c>
      <c r="U338" s="136"/>
    </row>
    <row r="339" spans="1:27" s="115" customFormat="1" ht="51" hidden="1" customHeight="1" x14ac:dyDescent="0.25">
      <c r="A339" s="168" t="s">
        <v>783</v>
      </c>
      <c r="B339" s="132" t="s">
        <v>59</v>
      </c>
      <c r="C339" s="131" t="s">
        <v>821</v>
      </c>
      <c r="D339" s="131" t="s">
        <v>273</v>
      </c>
      <c r="E339" s="132" t="s">
        <v>274</v>
      </c>
      <c r="F339" s="133">
        <v>951618</v>
      </c>
      <c r="G339" s="133">
        <v>18</v>
      </c>
      <c r="H339" s="132" t="s">
        <v>822</v>
      </c>
      <c r="I339" s="131" t="s">
        <v>344</v>
      </c>
      <c r="J339" s="133">
        <v>26</v>
      </c>
      <c r="K339" s="132" t="s">
        <v>345</v>
      </c>
      <c r="L339" s="133">
        <v>3603024</v>
      </c>
      <c r="M339" s="131" t="s">
        <v>44</v>
      </c>
      <c r="N339" s="132" t="s">
        <v>346</v>
      </c>
      <c r="O339" s="132" t="s">
        <v>400</v>
      </c>
      <c r="P339" s="134" t="s">
        <v>272</v>
      </c>
      <c r="Q339" s="134">
        <v>89635796</v>
      </c>
      <c r="R339" s="132" t="s">
        <v>820</v>
      </c>
      <c r="S339" s="169" t="s">
        <v>825</v>
      </c>
      <c r="T339" s="114" t="s">
        <v>826</v>
      </c>
      <c r="U339" s="136"/>
    </row>
    <row r="340" spans="1:27" s="115" customFormat="1" ht="51" hidden="1" customHeight="1" x14ac:dyDescent="0.25">
      <c r="A340" s="168" t="s">
        <v>815</v>
      </c>
      <c r="B340" s="132" t="s">
        <v>26</v>
      </c>
      <c r="C340" s="131" t="s">
        <v>816</v>
      </c>
      <c r="D340" s="131" t="s">
        <v>273</v>
      </c>
      <c r="E340" s="132" t="s">
        <v>274</v>
      </c>
      <c r="F340" s="133">
        <v>951718</v>
      </c>
      <c r="G340" s="133">
        <v>18</v>
      </c>
      <c r="H340" s="132" t="s">
        <v>817</v>
      </c>
      <c r="I340" s="131" t="s">
        <v>344</v>
      </c>
      <c r="J340" s="133">
        <v>26</v>
      </c>
      <c r="K340" s="132" t="s">
        <v>345</v>
      </c>
      <c r="L340" s="133">
        <v>3603024</v>
      </c>
      <c r="M340" s="131" t="s">
        <v>44</v>
      </c>
      <c r="N340" s="132" t="s">
        <v>346</v>
      </c>
      <c r="O340" s="132" t="s">
        <v>400</v>
      </c>
      <c r="P340" s="134" t="s">
        <v>272</v>
      </c>
      <c r="Q340" s="134">
        <v>106240000</v>
      </c>
      <c r="R340" s="132" t="s">
        <v>820</v>
      </c>
      <c r="S340" s="169" t="s">
        <v>825</v>
      </c>
      <c r="T340" s="114" t="s">
        <v>826</v>
      </c>
      <c r="U340" s="136"/>
    </row>
    <row r="341" spans="1:27" s="115" customFormat="1" ht="51" hidden="1" customHeight="1" x14ac:dyDescent="0.25">
      <c r="A341" s="168" t="s">
        <v>334</v>
      </c>
      <c r="B341" s="132" t="s">
        <v>34</v>
      </c>
      <c r="C341" s="131" t="s">
        <v>335</v>
      </c>
      <c r="D341" s="131" t="s">
        <v>273</v>
      </c>
      <c r="E341" s="132" t="s">
        <v>274</v>
      </c>
      <c r="F341" s="133">
        <v>951818</v>
      </c>
      <c r="G341" s="133">
        <v>18</v>
      </c>
      <c r="H341" s="132" t="s">
        <v>336</v>
      </c>
      <c r="I341" s="131" t="s">
        <v>344</v>
      </c>
      <c r="J341" s="133">
        <v>26</v>
      </c>
      <c r="K341" s="132" t="s">
        <v>345</v>
      </c>
      <c r="L341" s="133">
        <v>3603024</v>
      </c>
      <c r="M341" s="131" t="s">
        <v>44</v>
      </c>
      <c r="N341" s="132" t="s">
        <v>346</v>
      </c>
      <c r="O341" s="132" t="s">
        <v>400</v>
      </c>
      <c r="P341" s="134" t="s">
        <v>272</v>
      </c>
      <c r="Q341" s="134">
        <v>122360939</v>
      </c>
      <c r="R341" s="132" t="s">
        <v>820</v>
      </c>
      <c r="S341" s="169" t="s">
        <v>825</v>
      </c>
      <c r="T341" s="114" t="s">
        <v>826</v>
      </c>
      <c r="U341" s="136"/>
    </row>
    <row r="342" spans="1:27" s="115" customFormat="1" ht="51" hidden="1" customHeight="1" x14ac:dyDescent="0.25">
      <c r="A342" s="168" t="s">
        <v>553</v>
      </c>
      <c r="B342" s="132" t="s">
        <v>33</v>
      </c>
      <c r="C342" s="131" t="s">
        <v>554</v>
      </c>
      <c r="D342" s="131" t="s">
        <v>273</v>
      </c>
      <c r="E342" s="132" t="s">
        <v>274</v>
      </c>
      <c r="F342" s="133">
        <v>951918</v>
      </c>
      <c r="G342" s="133">
        <v>18</v>
      </c>
      <c r="H342" s="132" t="s">
        <v>555</v>
      </c>
      <c r="I342" s="131" t="s">
        <v>344</v>
      </c>
      <c r="J342" s="133">
        <v>26</v>
      </c>
      <c r="K342" s="132" t="s">
        <v>345</v>
      </c>
      <c r="L342" s="133">
        <v>3603024</v>
      </c>
      <c r="M342" s="131" t="s">
        <v>44</v>
      </c>
      <c r="N342" s="132" t="s">
        <v>346</v>
      </c>
      <c r="O342" s="132" t="s">
        <v>400</v>
      </c>
      <c r="P342" s="134" t="s">
        <v>272</v>
      </c>
      <c r="Q342" s="134">
        <v>43747210</v>
      </c>
      <c r="R342" s="132" t="s">
        <v>820</v>
      </c>
      <c r="S342" s="169" t="s">
        <v>825</v>
      </c>
      <c r="T342" s="114" t="s">
        <v>826</v>
      </c>
      <c r="U342" s="136"/>
    </row>
    <row r="343" spans="1:27" s="115" customFormat="1" ht="51" hidden="1" customHeight="1" x14ac:dyDescent="0.25">
      <c r="A343" s="168" t="s">
        <v>592</v>
      </c>
      <c r="B343" s="132" t="s">
        <v>30</v>
      </c>
      <c r="C343" s="131" t="s">
        <v>811</v>
      </c>
      <c r="D343" s="131" t="s">
        <v>273</v>
      </c>
      <c r="E343" s="132" t="s">
        <v>274</v>
      </c>
      <c r="F343" s="133">
        <v>953218</v>
      </c>
      <c r="G343" s="133">
        <v>18</v>
      </c>
      <c r="H343" s="132" t="s">
        <v>812</v>
      </c>
      <c r="I343" s="131" t="s">
        <v>344</v>
      </c>
      <c r="J343" s="133">
        <v>26</v>
      </c>
      <c r="K343" s="132" t="s">
        <v>345</v>
      </c>
      <c r="L343" s="133">
        <v>3603024</v>
      </c>
      <c r="M343" s="131" t="s">
        <v>44</v>
      </c>
      <c r="N343" s="132" t="s">
        <v>346</v>
      </c>
      <c r="O343" s="132" t="s">
        <v>400</v>
      </c>
      <c r="P343" s="134" t="s">
        <v>272</v>
      </c>
      <c r="Q343" s="134">
        <v>114108882</v>
      </c>
      <c r="R343" s="132" t="s">
        <v>820</v>
      </c>
      <c r="S343" s="169" t="s">
        <v>825</v>
      </c>
      <c r="T343" s="114" t="s">
        <v>826</v>
      </c>
      <c r="U343" s="136"/>
    </row>
    <row r="344" spans="1:27" s="115" customFormat="1" ht="51" hidden="1" customHeight="1" x14ac:dyDescent="0.25">
      <c r="A344" s="168" t="s">
        <v>311</v>
      </c>
      <c r="B344" s="132" t="s">
        <v>27</v>
      </c>
      <c r="C344" s="131" t="s">
        <v>823</v>
      </c>
      <c r="D344" s="131" t="s">
        <v>273</v>
      </c>
      <c r="E344" s="132" t="s">
        <v>274</v>
      </c>
      <c r="F344" s="133">
        <v>953318</v>
      </c>
      <c r="G344" s="133">
        <v>18</v>
      </c>
      <c r="H344" s="132" t="s">
        <v>824</v>
      </c>
      <c r="I344" s="131" t="s">
        <v>344</v>
      </c>
      <c r="J344" s="133">
        <v>26</v>
      </c>
      <c r="K344" s="132" t="s">
        <v>345</v>
      </c>
      <c r="L344" s="133">
        <v>3603024</v>
      </c>
      <c r="M344" s="131" t="s">
        <v>44</v>
      </c>
      <c r="N344" s="132" t="s">
        <v>346</v>
      </c>
      <c r="O344" s="132" t="s">
        <v>400</v>
      </c>
      <c r="P344" s="134" t="s">
        <v>272</v>
      </c>
      <c r="Q344" s="134">
        <v>164118535</v>
      </c>
      <c r="R344" s="132" t="s">
        <v>820</v>
      </c>
      <c r="S344" s="169" t="s">
        <v>825</v>
      </c>
      <c r="T344" s="114" t="s">
        <v>826</v>
      </c>
      <c r="U344" s="136"/>
    </row>
    <row r="345" spans="1:27" s="115" customFormat="1" ht="51" hidden="1" customHeight="1" x14ac:dyDescent="0.25">
      <c r="A345" s="168" t="s">
        <v>4</v>
      </c>
      <c r="B345" s="132" t="s">
        <v>388</v>
      </c>
      <c r="C345" s="131" t="s">
        <v>271</v>
      </c>
      <c r="D345" s="131" t="s">
        <v>273</v>
      </c>
      <c r="E345" s="132" t="s">
        <v>274</v>
      </c>
      <c r="F345" s="133">
        <v>606018</v>
      </c>
      <c r="G345" s="133">
        <v>18</v>
      </c>
      <c r="H345" s="132" t="s">
        <v>307</v>
      </c>
      <c r="I345" s="131" t="s">
        <v>344</v>
      </c>
      <c r="J345" s="133">
        <v>26</v>
      </c>
      <c r="K345" s="132" t="s">
        <v>345</v>
      </c>
      <c r="L345" s="133">
        <v>3603024</v>
      </c>
      <c r="M345" s="131" t="s">
        <v>44</v>
      </c>
      <c r="N345" s="132" t="s">
        <v>346</v>
      </c>
      <c r="O345" s="132" t="s">
        <v>400</v>
      </c>
      <c r="P345" s="134">
        <v>724988080</v>
      </c>
      <c r="Q345" s="134"/>
      <c r="R345" s="132"/>
      <c r="S345" s="169" t="s">
        <v>825</v>
      </c>
      <c r="T345" s="114" t="s">
        <v>826</v>
      </c>
      <c r="U345" s="136">
        <f>SUM(P325:P345)</f>
        <v>1315486276</v>
      </c>
      <c r="V345" s="116">
        <f>SUM(Q325:Q345)</f>
        <v>1315486276</v>
      </c>
    </row>
    <row r="346" spans="1:27" s="144" customFormat="1" ht="51" hidden="1" customHeight="1" x14ac:dyDescent="0.25">
      <c r="A346" s="166" t="s">
        <v>285</v>
      </c>
      <c r="B346" s="154" t="s">
        <v>8</v>
      </c>
      <c r="C346" s="153" t="s">
        <v>827</v>
      </c>
      <c r="D346" s="153" t="s">
        <v>347</v>
      </c>
      <c r="E346" s="154" t="s">
        <v>348</v>
      </c>
      <c r="F346" s="155">
        <v>950810</v>
      </c>
      <c r="G346" s="155">
        <v>10</v>
      </c>
      <c r="H346" s="154" t="s">
        <v>828</v>
      </c>
      <c r="I346" s="153" t="s">
        <v>369</v>
      </c>
      <c r="J346" s="153">
        <v>11</v>
      </c>
      <c r="K346" s="154" t="s">
        <v>322</v>
      </c>
      <c r="L346" s="155">
        <v>3603003</v>
      </c>
      <c r="M346" s="153" t="s">
        <v>44</v>
      </c>
      <c r="N346" s="154" t="s">
        <v>370</v>
      </c>
      <c r="O346" s="154" t="s">
        <v>286</v>
      </c>
      <c r="P346" s="156" t="s">
        <v>272</v>
      </c>
      <c r="Q346" s="156">
        <v>3200000</v>
      </c>
      <c r="R346" s="154" t="s">
        <v>829</v>
      </c>
      <c r="S346" s="167" t="s">
        <v>834</v>
      </c>
      <c r="T346" s="142" t="s">
        <v>835</v>
      </c>
      <c r="U346" s="147"/>
    </row>
    <row r="347" spans="1:27" s="144" customFormat="1" ht="51" hidden="1" customHeight="1" x14ac:dyDescent="0.25">
      <c r="A347" s="166" t="s">
        <v>337</v>
      </c>
      <c r="B347" s="154" t="s">
        <v>58</v>
      </c>
      <c r="C347" s="153" t="s">
        <v>830</v>
      </c>
      <c r="D347" s="153" t="s">
        <v>347</v>
      </c>
      <c r="E347" s="154" t="s">
        <v>348</v>
      </c>
      <c r="F347" s="155">
        <v>930510</v>
      </c>
      <c r="G347" s="155">
        <v>10</v>
      </c>
      <c r="H347" s="154" t="s">
        <v>831</v>
      </c>
      <c r="I347" s="153" t="s">
        <v>369</v>
      </c>
      <c r="J347" s="153">
        <v>11</v>
      </c>
      <c r="K347" s="154" t="s">
        <v>322</v>
      </c>
      <c r="L347" s="155">
        <v>3603003</v>
      </c>
      <c r="M347" s="153" t="s">
        <v>44</v>
      </c>
      <c r="N347" s="154" t="s">
        <v>370</v>
      </c>
      <c r="O347" s="154" t="s">
        <v>286</v>
      </c>
      <c r="P347" s="156" t="s">
        <v>272</v>
      </c>
      <c r="Q347" s="156">
        <v>1090000</v>
      </c>
      <c r="R347" s="154" t="s">
        <v>832</v>
      </c>
      <c r="S347" s="167" t="s">
        <v>834</v>
      </c>
      <c r="T347" s="142" t="s">
        <v>835</v>
      </c>
      <c r="U347" s="147"/>
    </row>
    <row r="348" spans="1:27" s="144" customFormat="1" ht="51" hidden="1" customHeight="1" x14ac:dyDescent="0.25">
      <c r="A348" s="166" t="s">
        <v>12</v>
      </c>
      <c r="B348" s="154" t="s">
        <v>13</v>
      </c>
      <c r="C348" s="153" t="s">
        <v>439</v>
      </c>
      <c r="D348" s="153" t="s">
        <v>347</v>
      </c>
      <c r="E348" s="154" t="s">
        <v>348</v>
      </c>
      <c r="F348" s="155">
        <v>930710</v>
      </c>
      <c r="G348" s="155">
        <v>10</v>
      </c>
      <c r="H348" s="154" t="s">
        <v>440</v>
      </c>
      <c r="I348" s="153" t="s">
        <v>369</v>
      </c>
      <c r="J348" s="153">
        <v>11</v>
      </c>
      <c r="K348" s="154" t="s">
        <v>322</v>
      </c>
      <c r="L348" s="155">
        <v>3603003</v>
      </c>
      <c r="M348" s="153" t="s">
        <v>44</v>
      </c>
      <c r="N348" s="154" t="s">
        <v>370</v>
      </c>
      <c r="O348" s="154" t="s">
        <v>286</v>
      </c>
      <c r="P348" s="156" t="s">
        <v>272</v>
      </c>
      <c r="Q348" s="156">
        <v>1500000</v>
      </c>
      <c r="R348" s="154" t="s">
        <v>832</v>
      </c>
      <c r="S348" s="167" t="s">
        <v>834</v>
      </c>
      <c r="T348" s="142" t="s">
        <v>835</v>
      </c>
      <c r="U348" s="147"/>
    </row>
    <row r="349" spans="1:27" s="144" customFormat="1" ht="51" hidden="1" customHeight="1" x14ac:dyDescent="0.25">
      <c r="A349" s="166" t="s">
        <v>285</v>
      </c>
      <c r="B349" s="154" t="s">
        <v>8</v>
      </c>
      <c r="C349" s="153" t="s">
        <v>289</v>
      </c>
      <c r="D349" s="153" t="s">
        <v>347</v>
      </c>
      <c r="E349" s="154" t="s">
        <v>348</v>
      </c>
      <c r="F349" s="155">
        <v>101000</v>
      </c>
      <c r="G349" s="135" t="s">
        <v>288</v>
      </c>
      <c r="H349" s="154" t="s">
        <v>278</v>
      </c>
      <c r="I349" s="153" t="s">
        <v>369</v>
      </c>
      <c r="J349" s="153">
        <v>11</v>
      </c>
      <c r="K349" s="154" t="s">
        <v>322</v>
      </c>
      <c r="L349" s="155">
        <v>3603003</v>
      </c>
      <c r="M349" s="153" t="s">
        <v>44</v>
      </c>
      <c r="N349" s="154" t="s">
        <v>370</v>
      </c>
      <c r="O349" s="154" t="s">
        <v>286</v>
      </c>
      <c r="P349" s="156" t="s">
        <v>272</v>
      </c>
      <c r="Q349" s="156">
        <v>1550000</v>
      </c>
      <c r="R349" s="154" t="s">
        <v>832</v>
      </c>
      <c r="S349" s="167" t="s">
        <v>834</v>
      </c>
      <c r="T349" s="142" t="s">
        <v>835</v>
      </c>
      <c r="U349" s="147"/>
    </row>
    <row r="350" spans="1:27" s="144" customFormat="1" ht="51" hidden="1" customHeight="1" x14ac:dyDescent="0.25">
      <c r="A350" s="166" t="s">
        <v>328</v>
      </c>
      <c r="B350" s="154" t="s">
        <v>23</v>
      </c>
      <c r="C350" s="153" t="s">
        <v>647</v>
      </c>
      <c r="D350" s="153" t="s">
        <v>347</v>
      </c>
      <c r="E350" s="154" t="s">
        <v>348</v>
      </c>
      <c r="F350" s="155">
        <v>101000</v>
      </c>
      <c r="G350" s="135" t="s">
        <v>288</v>
      </c>
      <c r="H350" s="154" t="s">
        <v>278</v>
      </c>
      <c r="I350" s="153" t="s">
        <v>369</v>
      </c>
      <c r="J350" s="153">
        <v>11</v>
      </c>
      <c r="K350" s="154" t="s">
        <v>322</v>
      </c>
      <c r="L350" s="155">
        <v>3603003</v>
      </c>
      <c r="M350" s="153" t="s">
        <v>44</v>
      </c>
      <c r="N350" s="154" t="s">
        <v>370</v>
      </c>
      <c r="O350" s="154" t="s">
        <v>286</v>
      </c>
      <c r="P350" s="156" t="s">
        <v>272</v>
      </c>
      <c r="Q350" s="156">
        <v>2350000</v>
      </c>
      <c r="R350" s="154" t="s">
        <v>832</v>
      </c>
      <c r="S350" s="167" t="s">
        <v>834</v>
      </c>
      <c r="T350" s="142" t="s">
        <v>835</v>
      </c>
      <c r="U350" s="147"/>
    </row>
    <row r="351" spans="1:27" s="144" customFormat="1" ht="51" hidden="1" customHeight="1" x14ac:dyDescent="0.25">
      <c r="A351" s="166" t="s">
        <v>284</v>
      </c>
      <c r="B351" s="154" t="s">
        <v>15</v>
      </c>
      <c r="C351" s="153" t="s">
        <v>332</v>
      </c>
      <c r="D351" s="153" t="s">
        <v>347</v>
      </c>
      <c r="E351" s="154" t="s">
        <v>348</v>
      </c>
      <c r="F351" s="155">
        <v>951010</v>
      </c>
      <c r="G351" s="155">
        <v>10</v>
      </c>
      <c r="H351" s="154" t="s">
        <v>333</v>
      </c>
      <c r="I351" s="153" t="s">
        <v>369</v>
      </c>
      <c r="J351" s="153">
        <v>11</v>
      </c>
      <c r="K351" s="154" t="s">
        <v>322</v>
      </c>
      <c r="L351" s="155">
        <v>3603003</v>
      </c>
      <c r="M351" s="153" t="s">
        <v>44</v>
      </c>
      <c r="N351" s="154" t="s">
        <v>370</v>
      </c>
      <c r="O351" s="154" t="s">
        <v>286</v>
      </c>
      <c r="P351" s="156" t="s">
        <v>272</v>
      </c>
      <c r="Q351" s="156">
        <v>1950000</v>
      </c>
      <c r="R351" s="154" t="s">
        <v>833</v>
      </c>
      <c r="S351" s="167" t="s">
        <v>834</v>
      </c>
      <c r="T351" s="142" t="s">
        <v>835</v>
      </c>
      <c r="U351" s="147"/>
    </row>
    <row r="352" spans="1:27" s="115" customFormat="1" ht="51" hidden="1" customHeight="1" x14ac:dyDescent="0.25">
      <c r="A352" s="168" t="s">
        <v>4</v>
      </c>
      <c r="B352" s="132" t="s">
        <v>388</v>
      </c>
      <c r="C352" s="131" t="s">
        <v>271</v>
      </c>
      <c r="D352" s="131" t="s">
        <v>347</v>
      </c>
      <c r="E352" s="132" t="s">
        <v>348</v>
      </c>
      <c r="F352" s="133">
        <v>303010</v>
      </c>
      <c r="G352" s="133">
        <v>10</v>
      </c>
      <c r="H352" s="132" t="s">
        <v>296</v>
      </c>
      <c r="I352" s="131" t="s">
        <v>369</v>
      </c>
      <c r="J352" s="131">
        <v>11</v>
      </c>
      <c r="K352" s="132" t="s">
        <v>322</v>
      </c>
      <c r="L352" s="133">
        <v>3603003</v>
      </c>
      <c r="M352" s="131" t="s">
        <v>44</v>
      </c>
      <c r="N352" s="132" t="s">
        <v>370</v>
      </c>
      <c r="O352" s="132" t="s">
        <v>297</v>
      </c>
      <c r="P352" s="161">
        <v>11299450</v>
      </c>
      <c r="Q352" s="161"/>
      <c r="R352" s="132" t="s">
        <v>832</v>
      </c>
      <c r="S352" s="169" t="s">
        <v>834</v>
      </c>
      <c r="T352" s="114" t="s">
        <v>835</v>
      </c>
      <c r="U352" s="136"/>
      <c r="Y352" s="115" t="s">
        <v>862</v>
      </c>
      <c r="Z352" s="115" t="s">
        <v>879</v>
      </c>
      <c r="AA352" s="115" t="s">
        <v>883</v>
      </c>
    </row>
    <row r="353" spans="1:22" s="115" customFormat="1" ht="51" hidden="1" customHeight="1" x14ac:dyDescent="0.25">
      <c r="A353" s="168" t="s">
        <v>4</v>
      </c>
      <c r="B353" s="132" t="s">
        <v>388</v>
      </c>
      <c r="C353" s="131" t="s">
        <v>271</v>
      </c>
      <c r="D353" s="131" t="s">
        <v>347</v>
      </c>
      <c r="E353" s="132" t="s">
        <v>348</v>
      </c>
      <c r="F353" s="133">
        <v>707000</v>
      </c>
      <c r="G353" s="135" t="s">
        <v>288</v>
      </c>
      <c r="H353" s="132" t="s">
        <v>306</v>
      </c>
      <c r="I353" s="131" t="s">
        <v>369</v>
      </c>
      <c r="J353" s="131">
        <v>11</v>
      </c>
      <c r="K353" s="132" t="s">
        <v>322</v>
      </c>
      <c r="L353" s="133">
        <v>3603003</v>
      </c>
      <c r="M353" s="131" t="s">
        <v>44</v>
      </c>
      <c r="N353" s="132" t="s">
        <v>370</v>
      </c>
      <c r="O353" s="132" t="s">
        <v>286</v>
      </c>
      <c r="P353" s="161">
        <v>340550</v>
      </c>
      <c r="Q353" s="161"/>
      <c r="R353" s="132"/>
      <c r="S353" s="169" t="s">
        <v>834</v>
      </c>
      <c r="T353" s="114" t="s">
        <v>835</v>
      </c>
      <c r="U353" s="136">
        <f>SUM(P346:P353)</f>
        <v>11640000</v>
      </c>
      <c r="V353" s="116">
        <f>SUM(Q346:Q353)</f>
        <v>11640000</v>
      </c>
    </row>
    <row r="354" spans="1:22" s="115" customFormat="1" ht="51" hidden="1" customHeight="1" x14ac:dyDescent="0.25">
      <c r="A354" s="168" t="s">
        <v>5</v>
      </c>
      <c r="B354" s="132" t="s">
        <v>6</v>
      </c>
      <c r="C354" s="131" t="s">
        <v>375</v>
      </c>
      <c r="D354" s="131" t="s">
        <v>273</v>
      </c>
      <c r="E354" s="132" t="s">
        <v>274</v>
      </c>
      <c r="F354" s="133">
        <v>950418</v>
      </c>
      <c r="G354" s="133">
        <v>18</v>
      </c>
      <c r="H354" s="132" t="s">
        <v>376</v>
      </c>
      <c r="I354" s="131" t="s">
        <v>282</v>
      </c>
      <c r="J354" s="133">
        <v>26</v>
      </c>
      <c r="K354" s="132" t="s">
        <v>276</v>
      </c>
      <c r="L354" s="133">
        <v>3603025</v>
      </c>
      <c r="M354" s="131" t="s">
        <v>51</v>
      </c>
      <c r="N354" s="132" t="s">
        <v>283</v>
      </c>
      <c r="O354" s="132" t="s">
        <v>308</v>
      </c>
      <c r="P354" s="134">
        <v>54785000</v>
      </c>
      <c r="Q354" s="134"/>
      <c r="R354" s="132" t="s">
        <v>836</v>
      </c>
      <c r="S354" s="169" t="s">
        <v>843</v>
      </c>
      <c r="T354" s="114" t="s">
        <v>844</v>
      </c>
      <c r="U354" s="136"/>
    </row>
    <row r="355" spans="1:22" s="115" customFormat="1" ht="51" hidden="1" customHeight="1" x14ac:dyDescent="0.25">
      <c r="A355" s="168" t="s">
        <v>5</v>
      </c>
      <c r="B355" s="132" t="s">
        <v>6</v>
      </c>
      <c r="C355" s="131" t="s">
        <v>837</v>
      </c>
      <c r="D355" s="131" t="s">
        <v>273</v>
      </c>
      <c r="E355" s="132" t="s">
        <v>274</v>
      </c>
      <c r="F355" s="133">
        <v>912718</v>
      </c>
      <c r="G355" s="133">
        <v>18</v>
      </c>
      <c r="H355" s="132" t="s">
        <v>838</v>
      </c>
      <c r="I355" s="131" t="s">
        <v>282</v>
      </c>
      <c r="J355" s="133">
        <v>26</v>
      </c>
      <c r="K355" s="132" t="s">
        <v>276</v>
      </c>
      <c r="L355" s="133">
        <v>3603025</v>
      </c>
      <c r="M355" s="131" t="s">
        <v>51</v>
      </c>
      <c r="N355" s="132" t="s">
        <v>283</v>
      </c>
      <c r="O355" s="132" t="s">
        <v>308</v>
      </c>
      <c r="P355" s="134" t="s">
        <v>272</v>
      </c>
      <c r="Q355" s="134">
        <v>54785000</v>
      </c>
      <c r="R355" s="132" t="s">
        <v>836</v>
      </c>
      <c r="S355" s="169" t="s">
        <v>843</v>
      </c>
      <c r="T355" s="114" t="s">
        <v>844</v>
      </c>
      <c r="U355" s="136"/>
    </row>
    <row r="356" spans="1:22" s="115" customFormat="1" ht="51" hidden="1" customHeight="1" x14ac:dyDescent="0.25">
      <c r="A356" s="168" t="s">
        <v>320</v>
      </c>
      <c r="B356" s="132" t="s">
        <v>25</v>
      </c>
      <c r="C356" s="131" t="s">
        <v>367</v>
      </c>
      <c r="D356" s="131" t="s">
        <v>273</v>
      </c>
      <c r="E356" s="132" t="s">
        <v>274</v>
      </c>
      <c r="F356" s="133">
        <v>954418</v>
      </c>
      <c r="G356" s="133">
        <v>18</v>
      </c>
      <c r="H356" s="132" t="s">
        <v>368</v>
      </c>
      <c r="I356" s="131" t="s">
        <v>282</v>
      </c>
      <c r="J356" s="133">
        <v>26</v>
      </c>
      <c r="K356" s="132" t="s">
        <v>276</v>
      </c>
      <c r="L356" s="133">
        <v>3603025</v>
      </c>
      <c r="M356" s="131" t="s">
        <v>51</v>
      </c>
      <c r="N356" s="132" t="s">
        <v>283</v>
      </c>
      <c r="O356" s="132" t="s">
        <v>308</v>
      </c>
      <c r="P356" s="134">
        <v>19648776</v>
      </c>
      <c r="Q356" s="134"/>
      <c r="R356" s="132" t="s">
        <v>839</v>
      </c>
      <c r="S356" s="169" t="s">
        <v>843</v>
      </c>
      <c r="T356" s="114" t="s">
        <v>844</v>
      </c>
      <c r="U356" s="136"/>
    </row>
    <row r="357" spans="1:22" s="115" customFormat="1" ht="51" hidden="1" customHeight="1" x14ac:dyDescent="0.25">
      <c r="A357" s="168" t="s">
        <v>320</v>
      </c>
      <c r="B357" s="132" t="s">
        <v>25</v>
      </c>
      <c r="C357" s="131" t="s">
        <v>367</v>
      </c>
      <c r="D357" s="131" t="s">
        <v>273</v>
      </c>
      <c r="E357" s="132" t="s">
        <v>274</v>
      </c>
      <c r="F357" s="133">
        <v>954418</v>
      </c>
      <c r="G357" s="133">
        <v>18</v>
      </c>
      <c r="H357" s="132" t="s">
        <v>368</v>
      </c>
      <c r="I357" s="131" t="s">
        <v>275</v>
      </c>
      <c r="J357" s="133">
        <v>26</v>
      </c>
      <c r="K357" s="132" t="s">
        <v>276</v>
      </c>
      <c r="L357" s="133">
        <v>3603025</v>
      </c>
      <c r="M357" s="131" t="s">
        <v>44</v>
      </c>
      <c r="N357" s="132" t="s">
        <v>277</v>
      </c>
      <c r="O357" s="132" t="s">
        <v>305</v>
      </c>
      <c r="P357" s="134" t="s">
        <v>272</v>
      </c>
      <c r="Q357" s="134">
        <v>19648776</v>
      </c>
      <c r="R357" s="132" t="s">
        <v>839</v>
      </c>
      <c r="S357" s="169" t="s">
        <v>843</v>
      </c>
      <c r="T357" s="114" t="s">
        <v>844</v>
      </c>
      <c r="U357" s="136"/>
    </row>
    <row r="358" spans="1:22" s="115" customFormat="1" ht="51" hidden="1" customHeight="1" x14ac:dyDescent="0.25">
      <c r="A358" s="168" t="s">
        <v>21</v>
      </c>
      <c r="B358" s="132" t="s">
        <v>22</v>
      </c>
      <c r="C358" s="131" t="s">
        <v>728</v>
      </c>
      <c r="D358" s="131" t="s">
        <v>273</v>
      </c>
      <c r="E358" s="132" t="s">
        <v>274</v>
      </c>
      <c r="F358" s="133">
        <v>912118</v>
      </c>
      <c r="G358" s="133">
        <v>18</v>
      </c>
      <c r="H358" s="132" t="s">
        <v>729</v>
      </c>
      <c r="I358" s="131" t="s">
        <v>282</v>
      </c>
      <c r="J358" s="133">
        <v>26</v>
      </c>
      <c r="K358" s="132" t="s">
        <v>276</v>
      </c>
      <c r="L358" s="133">
        <v>3603025</v>
      </c>
      <c r="M358" s="131" t="s">
        <v>51</v>
      </c>
      <c r="N358" s="132" t="s">
        <v>283</v>
      </c>
      <c r="O358" s="132" t="s">
        <v>308</v>
      </c>
      <c r="P358" s="134">
        <v>3900000</v>
      </c>
      <c r="Q358" s="134"/>
      <c r="R358" s="132" t="s">
        <v>840</v>
      </c>
      <c r="S358" s="169" t="s">
        <v>843</v>
      </c>
      <c r="T358" s="114" t="s">
        <v>844</v>
      </c>
      <c r="U358" s="136"/>
    </row>
    <row r="359" spans="1:22" s="115" customFormat="1" ht="51" hidden="1" customHeight="1" x14ac:dyDescent="0.25">
      <c r="A359" s="168" t="s">
        <v>21</v>
      </c>
      <c r="B359" s="132" t="s">
        <v>22</v>
      </c>
      <c r="C359" s="131" t="s">
        <v>728</v>
      </c>
      <c r="D359" s="131" t="s">
        <v>273</v>
      </c>
      <c r="E359" s="132" t="s">
        <v>274</v>
      </c>
      <c r="F359" s="133">
        <v>912118</v>
      </c>
      <c r="G359" s="133">
        <v>18</v>
      </c>
      <c r="H359" s="132" t="s">
        <v>729</v>
      </c>
      <c r="I359" s="131" t="s">
        <v>275</v>
      </c>
      <c r="J359" s="133">
        <v>26</v>
      </c>
      <c r="K359" s="132" t="s">
        <v>276</v>
      </c>
      <c r="L359" s="133">
        <v>3603025</v>
      </c>
      <c r="M359" s="131" t="s">
        <v>44</v>
      </c>
      <c r="N359" s="132" t="s">
        <v>277</v>
      </c>
      <c r="O359" s="132" t="s">
        <v>310</v>
      </c>
      <c r="P359" s="134" t="s">
        <v>272</v>
      </c>
      <c r="Q359" s="134">
        <v>3900000</v>
      </c>
      <c r="R359" s="132" t="s">
        <v>840</v>
      </c>
      <c r="S359" s="169" t="s">
        <v>843</v>
      </c>
      <c r="T359" s="114" t="s">
        <v>844</v>
      </c>
      <c r="U359" s="136"/>
    </row>
    <row r="360" spans="1:22" s="115" customFormat="1" ht="51" hidden="1" customHeight="1" x14ac:dyDescent="0.25">
      <c r="A360" s="168" t="s">
        <v>320</v>
      </c>
      <c r="B360" s="132" t="s">
        <v>25</v>
      </c>
      <c r="C360" s="131" t="s">
        <v>471</v>
      </c>
      <c r="D360" s="131" t="s">
        <v>273</v>
      </c>
      <c r="E360" s="132" t="s">
        <v>274</v>
      </c>
      <c r="F360" s="133">
        <v>954318</v>
      </c>
      <c r="G360" s="133">
        <v>18</v>
      </c>
      <c r="H360" s="132" t="s">
        <v>472</v>
      </c>
      <c r="I360" s="131" t="s">
        <v>282</v>
      </c>
      <c r="J360" s="133">
        <v>26</v>
      </c>
      <c r="K360" s="132" t="s">
        <v>276</v>
      </c>
      <c r="L360" s="133">
        <v>3603025</v>
      </c>
      <c r="M360" s="131" t="s">
        <v>51</v>
      </c>
      <c r="N360" s="132" t="s">
        <v>283</v>
      </c>
      <c r="O360" s="132" t="s">
        <v>308</v>
      </c>
      <c r="P360" s="134">
        <v>6921856</v>
      </c>
      <c r="Q360" s="134"/>
      <c r="R360" s="132" t="s">
        <v>841</v>
      </c>
      <c r="S360" s="169" t="s">
        <v>843</v>
      </c>
      <c r="T360" s="114" t="s">
        <v>844</v>
      </c>
      <c r="U360" s="136"/>
    </row>
    <row r="361" spans="1:22" s="115" customFormat="1" ht="51" hidden="1" customHeight="1" x14ac:dyDescent="0.25">
      <c r="A361" s="168" t="s">
        <v>320</v>
      </c>
      <c r="B361" s="132" t="s">
        <v>25</v>
      </c>
      <c r="C361" s="131" t="s">
        <v>471</v>
      </c>
      <c r="D361" s="131" t="s">
        <v>273</v>
      </c>
      <c r="E361" s="132" t="s">
        <v>274</v>
      </c>
      <c r="F361" s="133">
        <v>954318</v>
      </c>
      <c r="G361" s="133">
        <v>18</v>
      </c>
      <c r="H361" s="132" t="s">
        <v>472</v>
      </c>
      <c r="I361" s="131" t="s">
        <v>275</v>
      </c>
      <c r="J361" s="133">
        <v>26</v>
      </c>
      <c r="K361" s="132" t="s">
        <v>276</v>
      </c>
      <c r="L361" s="133">
        <v>3603025</v>
      </c>
      <c r="M361" s="131" t="s">
        <v>44</v>
      </c>
      <c r="N361" s="132" t="s">
        <v>277</v>
      </c>
      <c r="O361" s="132" t="s">
        <v>310</v>
      </c>
      <c r="P361" s="134">
        <v>1800000</v>
      </c>
      <c r="Q361" s="134"/>
      <c r="R361" s="132" t="s">
        <v>841</v>
      </c>
      <c r="S361" s="169" t="s">
        <v>843</v>
      </c>
      <c r="T361" s="114" t="s">
        <v>844</v>
      </c>
      <c r="U361" s="136"/>
    </row>
    <row r="362" spans="1:22" s="115" customFormat="1" ht="51" hidden="1" customHeight="1" x14ac:dyDescent="0.25">
      <c r="A362" s="168" t="s">
        <v>320</v>
      </c>
      <c r="B362" s="132" t="s">
        <v>25</v>
      </c>
      <c r="C362" s="131" t="s">
        <v>367</v>
      </c>
      <c r="D362" s="131" t="s">
        <v>273</v>
      </c>
      <c r="E362" s="132" t="s">
        <v>274</v>
      </c>
      <c r="F362" s="133">
        <v>954418</v>
      </c>
      <c r="G362" s="133">
        <v>18</v>
      </c>
      <c r="H362" s="132" t="s">
        <v>368</v>
      </c>
      <c r="I362" s="131" t="s">
        <v>275</v>
      </c>
      <c r="J362" s="133">
        <v>26</v>
      </c>
      <c r="K362" s="132" t="s">
        <v>276</v>
      </c>
      <c r="L362" s="133">
        <v>3603025</v>
      </c>
      <c r="M362" s="131" t="s">
        <v>44</v>
      </c>
      <c r="N362" s="132" t="s">
        <v>277</v>
      </c>
      <c r="O362" s="132" t="s">
        <v>305</v>
      </c>
      <c r="P362" s="134" t="s">
        <v>272</v>
      </c>
      <c r="Q362" s="134">
        <v>8721856</v>
      </c>
      <c r="R362" s="132" t="s">
        <v>841</v>
      </c>
      <c r="S362" s="169" t="s">
        <v>843</v>
      </c>
      <c r="T362" s="114" t="s">
        <v>844</v>
      </c>
      <c r="U362" s="136"/>
    </row>
    <row r="363" spans="1:22" s="115" customFormat="1" ht="51" hidden="1" customHeight="1" x14ac:dyDescent="0.25">
      <c r="A363" s="168" t="s">
        <v>284</v>
      </c>
      <c r="B363" s="132" t="s">
        <v>15</v>
      </c>
      <c r="C363" s="131" t="s">
        <v>332</v>
      </c>
      <c r="D363" s="131" t="s">
        <v>273</v>
      </c>
      <c r="E363" s="132" t="s">
        <v>274</v>
      </c>
      <c r="F363" s="133">
        <v>951018</v>
      </c>
      <c r="G363" s="133">
        <v>18</v>
      </c>
      <c r="H363" s="132" t="s">
        <v>333</v>
      </c>
      <c r="I363" s="131" t="s">
        <v>282</v>
      </c>
      <c r="J363" s="133">
        <v>26</v>
      </c>
      <c r="K363" s="132" t="s">
        <v>276</v>
      </c>
      <c r="L363" s="133">
        <v>3603025</v>
      </c>
      <c r="M363" s="131" t="s">
        <v>51</v>
      </c>
      <c r="N363" s="132" t="s">
        <v>283</v>
      </c>
      <c r="O363" s="132" t="s">
        <v>308</v>
      </c>
      <c r="P363" s="134" t="s">
        <v>272</v>
      </c>
      <c r="Q363" s="134">
        <v>15300000</v>
      </c>
      <c r="R363" s="132" t="s">
        <v>842</v>
      </c>
      <c r="S363" s="169" t="s">
        <v>843</v>
      </c>
      <c r="T363" s="114" t="s">
        <v>844</v>
      </c>
      <c r="U363" s="136"/>
    </row>
    <row r="364" spans="1:22" s="115" customFormat="1" ht="51" hidden="1" customHeight="1" x14ac:dyDescent="0.25">
      <c r="A364" s="168" t="s">
        <v>284</v>
      </c>
      <c r="B364" s="132" t="s">
        <v>15</v>
      </c>
      <c r="C364" s="131" t="s">
        <v>332</v>
      </c>
      <c r="D364" s="131" t="s">
        <v>273</v>
      </c>
      <c r="E364" s="132" t="s">
        <v>274</v>
      </c>
      <c r="F364" s="133">
        <v>951018</v>
      </c>
      <c r="G364" s="133">
        <v>18</v>
      </c>
      <c r="H364" s="132" t="s">
        <v>333</v>
      </c>
      <c r="I364" s="131" t="s">
        <v>275</v>
      </c>
      <c r="J364" s="133">
        <v>26</v>
      </c>
      <c r="K364" s="132" t="s">
        <v>276</v>
      </c>
      <c r="L364" s="133">
        <v>3603025</v>
      </c>
      <c r="M364" s="131" t="s">
        <v>44</v>
      </c>
      <c r="N364" s="132" t="s">
        <v>277</v>
      </c>
      <c r="O364" s="132" t="s">
        <v>310</v>
      </c>
      <c r="P364" s="134">
        <v>15300000</v>
      </c>
      <c r="Q364" s="134"/>
      <c r="R364" s="132" t="s">
        <v>842</v>
      </c>
      <c r="S364" s="169" t="s">
        <v>843</v>
      </c>
      <c r="T364" s="114" t="s">
        <v>844</v>
      </c>
      <c r="U364" s="136">
        <f>SUM(P354:P364)</f>
        <v>102355632</v>
      </c>
      <c r="V364" s="116">
        <f>SUM(Q354:Q364)</f>
        <v>102355632</v>
      </c>
    </row>
    <row r="365" spans="1:22" s="115" customFormat="1" ht="51" hidden="1" customHeight="1" x14ac:dyDescent="0.25">
      <c r="A365" s="168" t="s">
        <v>4</v>
      </c>
      <c r="B365" s="132" t="s">
        <v>388</v>
      </c>
      <c r="C365" s="131" t="s">
        <v>271</v>
      </c>
      <c r="D365" s="131" t="s">
        <v>273</v>
      </c>
      <c r="E365" s="132" t="s">
        <v>274</v>
      </c>
      <c r="F365" s="133">
        <v>202000</v>
      </c>
      <c r="G365" s="135" t="s">
        <v>288</v>
      </c>
      <c r="H365" s="132" t="s">
        <v>292</v>
      </c>
      <c r="I365" s="131" t="s">
        <v>293</v>
      </c>
      <c r="J365" s="133">
        <v>10</v>
      </c>
      <c r="K365" s="132" t="s">
        <v>276</v>
      </c>
      <c r="L365" s="133">
        <v>3603025</v>
      </c>
      <c r="M365" s="131" t="s">
        <v>143</v>
      </c>
      <c r="N365" s="132" t="s">
        <v>294</v>
      </c>
      <c r="O365" s="132" t="s">
        <v>295</v>
      </c>
      <c r="P365" s="134">
        <v>15583133</v>
      </c>
      <c r="Q365" s="134"/>
      <c r="R365" s="132"/>
      <c r="S365" s="169" t="s">
        <v>855</v>
      </c>
      <c r="T365" s="114" t="s">
        <v>856</v>
      </c>
      <c r="U365" s="136"/>
    </row>
    <row r="366" spans="1:22" s="115" customFormat="1" ht="51" hidden="1" customHeight="1" x14ac:dyDescent="0.25">
      <c r="A366" s="168" t="s">
        <v>578</v>
      </c>
      <c r="B366" s="132" t="s">
        <v>14</v>
      </c>
      <c r="C366" s="131" t="s">
        <v>579</v>
      </c>
      <c r="D366" s="131" t="s">
        <v>273</v>
      </c>
      <c r="E366" s="132" t="s">
        <v>274</v>
      </c>
      <c r="F366" s="133">
        <v>101000</v>
      </c>
      <c r="G366" s="135" t="s">
        <v>288</v>
      </c>
      <c r="H366" s="132" t="s">
        <v>278</v>
      </c>
      <c r="I366" s="131" t="s">
        <v>293</v>
      </c>
      <c r="J366" s="133">
        <v>10</v>
      </c>
      <c r="K366" s="132" t="s">
        <v>276</v>
      </c>
      <c r="L366" s="133">
        <v>3603025</v>
      </c>
      <c r="M366" s="131" t="s">
        <v>143</v>
      </c>
      <c r="N366" s="132" t="s">
        <v>294</v>
      </c>
      <c r="O366" s="132" t="s">
        <v>295</v>
      </c>
      <c r="P366" s="134" t="s">
        <v>272</v>
      </c>
      <c r="Q366" s="134">
        <v>15583133</v>
      </c>
      <c r="R366" s="132" t="s">
        <v>854</v>
      </c>
      <c r="S366" s="169" t="s">
        <v>855</v>
      </c>
      <c r="T366" s="114" t="s">
        <v>856</v>
      </c>
      <c r="U366" s="136">
        <f>SUM(P365:P366)</f>
        <v>15583133</v>
      </c>
      <c r="V366" s="116">
        <f>SUM(Q365:Q366)</f>
        <v>15583133</v>
      </c>
    </row>
    <row r="367" spans="1:22" s="115" customFormat="1" ht="51" hidden="1" customHeight="1" x14ac:dyDescent="0.25">
      <c r="A367" s="168" t="s">
        <v>4</v>
      </c>
      <c r="B367" s="132" t="s">
        <v>388</v>
      </c>
      <c r="C367" s="131" t="s">
        <v>271</v>
      </c>
      <c r="D367" s="131" t="s">
        <v>273</v>
      </c>
      <c r="E367" s="132" t="s">
        <v>274</v>
      </c>
      <c r="F367" s="133">
        <v>202000</v>
      </c>
      <c r="G367" s="135" t="s">
        <v>288</v>
      </c>
      <c r="H367" s="132" t="s">
        <v>292</v>
      </c>
      <c r="I367" s="131" t="s">
        <v>293</v>
      </c>
      <c r="J367" s="133">
        <v>10</v>
      </c>
      <c r="K367" s="132" t="s">
        <v>276</v>
      </c>
      <c r="L367" s="133">
        <v>3603025</v>
      </c>
      <c r="M367" s="131" t="s">
        <v>143</v>
      </c>
      <c r="N367" s="132" t="s">
        <v>294</v>
      </c>
      <c r="O367" s="132" t="s">
        <v>295</v>
      </c>
      <c r="P367" s="134">
        <v>8500000</v>
      </c>
      <c r="Q367" s="134"/>
      <c r="R367" s="132"/>
      <c r="S367" s="169" t="s">
        <v>858</v>
      </c>
      <c r="T367" s="114" t="s">
        <v>859</v>
      </c>
      <c r="U367" s="136"/>
    </row>
    <row r="368" spans="1:22" s="115" customFormat="1" ht="51" hidden="1" customHeight="1" x14ac:dyDescent="0.25">
      <c r="A368" s="168" t="s">
        <v>21</v>
      </c>
      <c r="B368" s="132" t="s">
        <v>22</v>
      </c>
      <c r="C368" s="131" t="s">
        <v>676</v>
      </c>
      <c r="D368" s="131" t="s">
        <v>273</v>
      </c>
      <c r="E368" s="132" t="s">
        <v>274</v>
      </c>
      <c r="F368" s="133">
        <v>101000</v>
      </c>
      <c r="G368" s="135" t="s">
        <v>288</v>
      </c>
      <c r="H368" s="132" t="s">
        <v>278</v>
      </c>
      <c r="I368" s="131" t="s">
        <v>293</v>
      </c>
      <c r="J368" s="133">
        <v>10</v>
      </c>
      <c r="K368" s="132" t="s">
        <v>276</v>
      </c>
      <c r="L368" s="133">
        <v>3603025</v>
      </c>
      <c r="M368" s="131" t="s">
        <v>143</v>
      </c>
      <c r="N368" s="132" t="s">
        <v>294</v>
      </c>
      <c r="O368" s="132" t="s">
        <v>295</v>
      </c>
      <c r="P368" s="134" t="s">
        <v>272</v>
      </c>
      <c r="Q368" s="134">
        <v>8500000</v>
      </c>
      <c r="R368" s="132" t="s">
        <v>857</v>
      </c>
      <c r="S368" s="169" t="s">
        <v>858</v>
      </c>
      <c r="T368" s="114" t="s">
        <v>859</v>
      </c>
      <c r="U368" s="136">
        <f>SUM(P367:P368)</f>
        <v>8500000</v>
      </c>
      <c r="V368" s="116">
        <f>SUM(Q367:Q368)</f>
        <v>8500000</v>
      </c>
    </row>
    <row r="369" spans="1:22" s="115" customFormat="1" ht="51" hidden="1" customHeight="1" x14ac:dyDescent="0.25">
      <c r="A369" s="168" t="s">
        <v>4</v>
      </c>
      <c r="B369" s="132" t="s">
        <v>388</v>
      </c>
      <c r="C369" s="131" t="s">
        <v>271</v>
      </c>
      <c r="D369" s="131" t="s">
        <v>407</v>
      </c>
      <c r="E369" s="132" t="s">
        <v>408</v>
      </c>
      <c r="F369" s="133">
        <v>505039</v>
      </c>
      <c r="G369" s="133">
        <v>39</v>
      </c>
      <c r="H369" s="132" t="s">
        <v>319</v>
      </c>
      <c r="I369" s="131" t="s">
        <v>412</v>
      </c>
      <c r="J369" s="133">
        <v>10</v>
      </c>
      <c r="K369" s="132" t="s">
        <v>413</v>
      </c>
      <c r="L369" s="133">
        <v>3602017</v>
      </c>
      <c r="M369" s="131" t="s">
        <v>44</v>
      </c>
      <c r="N369" s="132" t="s">
        <v>414</v>
      </c>
      <c r="O369" s="132" t="s">
        <v>317</v>
      </c>
      <c r="P369" s="134">
        <v>4639580</v>
      </c>
      <c r="Q369" s="134"/>
      <c r="R369" s="132" t="s">
        <v>866</v>
      </c>
      <c r="S369" s="169" t="s">
        <v>868</v>
      </c>
      <c r="T369" s="114" t="s">
        <v>869</v>
      </c>
      <c r="U369" s="136"/>
    </row>
    <row r="370" spans="1:22" s="115" customFormat="1" ht="51" hidden="1" customHeight="1" x14ac:dyDescent="0.25">
      <c r="A370" s="168" t="s">
        <v>592</v>
      </c>
      <c r="B370" s="132" t="s">
        <v>30</v>
      </c>
      <c r="C370" s="131" t="s">
        <v>593</v>
      </c>
      <c r="D370" s="131" t="s">
        <v>407</v>
      </c>
      <c r="E370" s="132" t="s">
        <v>408</v>
      </c>
      <c r="F370" s="133">
        <v>101039</v>
      </c>
      <c r="G370" s="133">
        <v>39</v>
      </c>
      <c r="H370" s="132" t="s">
        <v>278</v>
      </c>
      <c r="I370" s="131" t="s">
        <v>412</v>
      </c>
      <c r="J370" s="133">
        <v>10</v>
      </c>
      <c r="K370" s="132" t="s">
        <v>413</v>
      </c>
      <c r="L370" s="133">
        <v>3602017</v>
      </c>
      <c r="M370" s="131" t="s">
        <v>44</v>
      </c>
      <c r="N370" s="132" t="s">
        <v>414</v>
      </c>
      <c r="O370" s="132" t="s">
        <v>317</v>
      </c>
      <c r="P370" s="134" t="s">
        <v>272</v>
      </c>
      <c r="Q370" s="134">
        <v>4639580</v>
      </c>
      <c r="R370" s="132" t="s">
        <v>867</v>
      </c>
      <c r="S370" s="169" t="s">
        <v>868</v>
      </c>
      <c r="T370" s="114" t="s">
        <v>869</v>
      </c>
      <c r="U370" s="136">
        <f>SUM(P369:P370)</f>
        <v>4639580</v>
      </c>
      <c r="V370" s="116">
        <f>SUM(Q369:Q370)</f>
        <v>4639580</v>
      </c>
    </row>
    <row r="371" spans="1:22" s="115" customFormat="1" ht="51" hidden="1" customHeight="1" x14ac:dyDescent="0.25">
      <c r="A371" s="168" t="s">
        <v>4</v>
      </c>
      <c r="B371" s="132" t="s">
        <v>388</v>
      </c>
      <c r="C371" s="131" t="s">
        <v>271</v>
      </c>
      <c r="D371" s="131" t="s">
        <v>312</v>
      </c>
      <c r="E371" s="132" t="s">
        <v>313</v>
      </c>
      <c r="F371" s="133">
        <v>505000</v>
      </c>
      <c r="G371" s="135" t="s">
        <v>288</v>
      </c>
      <c r="H371" s="132" t="s">
        <v>319</v>
      </c>
      <c r="I371" s="131" t="s">
        <v>314</v>
      </c>
      <c r="J371" s="133">
        <v>11</v>
      </c>
      <c r="K371" s="132" t="s">
        <v>315</v>
      </c>
      <c r="L371" s="133">
        <v>3602037</v>
      </c>
      <c r="M371" s="131" t="s">
        <v>44</v>
      </c>
      <c r="N371" s="132" t="s">
        <v>316</v>
      </c>
      <c r="O371" s="132" t="s">
        <v>317</v>
      </c>
      <c r="P371" s="134">
        <v>27000000</v>
      </c>
      <c r="Q371" s="134"/>
      <c r="R371" s="132" t="s">
        <v>870</v>
      </c>
      <c r="S371" s="169" t="s">
        <v>875</v>
      </c>
      <c r="T371" s="114" t="s">
        <v>876</v>
      </c>
      <c r="U371" s="136"/>
    </row>
    <row r="372" spans="1:22" s="115" customFormat="1" ht="51" hidden="1" customHeight="1" x14ac:dyDescent="0.25">
      <c r="A372" s="168" t="s">
        <v>9</v>
      </c>
      <c r="B372" s="132" t="s">
        <v>10</v>
      </c>
      <c r="C372" s="131" t="s">
        <v>785</v>
      </c>
      <c r="D372" s="131" t="s">
        <v>312</v>
      </c>
      <c r="E372" s="132" t="s">
        <v>313</v>
      </c>
      <c r="F372" s="133">
        <v>101000</v>
      </c>
      <c r="G372" s="135" t="s">
        <v>288</v>
      </c>
      <c r="H372" s="132" t="s">
        <v>278</v>
      </c>
      <c r="I372" s="131" t="s">
        <v>314</v>
      </c>
      <c r="J372" s="133">
        <v>11</v>
      </c>
      <c r="K372" s="132" t="s">
        <v>315</v>
      </c>
      <c r="L372" s="133">
        <v>3602037</v>
      </c>
      <c r="M372" s="131" t="s">
        <v>44</v>
      </c>
      <c r="N372" s="132" t="s">
        <v>316</v>
      </c>
      <c r="O372" s="132" t="s">
        <v>317</v>
      </c>
      <c r="P372" s="134" t="s">
        <v>272</v>
      </c>
      <c r="Q372" s="134">
        <v>5000000</v>
      </c>
      <c r="R372" s="132" t="s">
        <v>871</v>
      </c>
      <c r="S372" s="169" t="s">
        <v>875</v>
      </c>
      <c r="T372" s="114" t="s">
        <v>876</v>
      </c>
      <c r="U372" s="136"/>
    </row>
    <row r="373" spans="1:22" s="115" customFormat="1" ht="51" hidden="1" customHeight="1" x14ac:dyDescent="0.25">
      <c r="A373" s="168" t="s">
        <v>642</v>
      </c>
      <c r="B373" s="132" t="s">
        <v>24</v>
      </c>
      <c r="C373" s="131" t="s">
        <v>872</v>
      </c>
      <c r="D373" s="131" t="s">
        <v>312</v>
      </c>
      <c r="E373" s="132" t="s">
        <v>313</v>
      </c>
      <c r="F373" s="133">
        <v>101000</v>
      </c>
      <c r="G373" s="135" t="s">
        <v>288</v>
      </c>
      <c r="H373" s="132" t="s">
        <v>278</v>
      </c>
      <c r="I373" s="131" t="s">
        <v>314</v>
      </c>
      <c r="J373" s="133">
        <v>11</v>
      </c>
      <c r="K373" s="132" t="s">
        <v>315</v>
      </c>
      <c r="L373" s="133">
        <v>3602037</v>
      </c>
      <c r="M373" s="131" t="s">
        <v>44</v>
      </c>
      <c r="N373" s="132" t="s">
        <v>316</v>
      </c>
      <c r="O373" s="132" t="s">
        <v>317</v>
      </c>
      <c r="P373" s="134" t="s">
        <v>272</v>
      </c>
      <c r="Q373" s="134">
        <v>4000000</v>
      </c>
      <c r="R373" s="132" t="s">
        <v>873</v>
      </c>
      <c r="S373" s="169" t="s">
        <v>875</v>
      </c>
      <c r="T373" s="114" t="s">
        <v>876</v>
      </c>
      <c r="U373" s="136"/>
    </row>
    <row r="374" spans="1:22" s="115" customFormat="1" ht="51" hidden="1" customHeight="1" x14ac:dyDescent="0.25">
      <c r="A374" s="168" t="s">
        <v>341</v>
      </c>
      <c r="B374" s="132" t="s">
        <v>17</v>
      </c>
      <c r="C374" s="131" t="s">
        <v>786</v>
      </c>
      <c r="D374" s="131" t="s">
        <v>312</v>
      </c>
      <c r="E374" s="132" t="s">
        <v>313</v>
      </c>
      <c r="F374" s="133">
        <v>101000</v>
      </c>
      <c r="G374" s="135" t="s">
        <v>288</v>
      </c>
      <c r="H374" s="132" t="s">
        <v>278</v>
      </c>
      <c r="I374" s="131" t="s">
        <v>314</v>
      </c>
      <c r="J374" s="133">
        <v>11</v>
      </c>
      <c r="K374" s="132" t="s">
        <v>315</v>
      </c>
      <c r="L374" s="133">
        <v>3602037</v>
      </c>
      <c r="M374" s="131" t="s">
        <v>44</v>
      </c>
      <c r="N374" s="132" t="s">
        <v>316</v>
      </c>
      <c r="O374" s="132" t="s">
        <v>317</v>
      </c>
      <c r="P374" s="134" t="s">
        <v>272</v>
      </c>
      <c r="Q374" s="134">
        <v>3000000</v>
      </c>
      <c r="R374" s="132" t="s">
        <v>871</v>
      </c>
      <c r="S374" s="169" t="s">
        <v>875</v>
      </c>
      <c r="T374" s="114" t="s">
        <v>876</v>
      </c>
      <c r="U374" s="136"/>
    </row>
    <row r="375" spans="1:22" s="115" customFormat="1" ht="51" hidden="1" customHeight="1" x14ac:dyDescent="0.25">
      <c r="A375" s="168" t="s">
        <v>425</v>
      </c>
      <c r="B375" s="132" t="s">
        <v>60</v>
      </c>
      <c r="C375" s="131" t="s">
        <v>874</v>
      </c>
      <c r="D375" s="131" t="s">
        <v>312</v>
      </c>
      <c r="E375" s="132" t="s">
        <v>313</v>
      </c>
      <c r="F375" s="133">
        <v>101000</v>
      </c>
      <c r="G375" s="135" t="s">
        <v>288</v>
      </c>
      <c r="H375" s="132" t="s">
        <v>278</v>
      </c>
      <c r="I375" s="131" t="s">
        <v>314</v>
      </c>
      <c r="J375" s="133">
        <v>11</v>
      </c>
      <c r="K375" s="132" t="s">
        <v>315</v>
      </c>
      <c r="L375" s="133">
        <v>3602037</v>
      </c>
      <c r="M375" s="131" t="s">
        <v>44</v>
      </c>
      <c r="N375" s="132" t="s">
        <v>316</v>
      </c>
      <c r="O375" s="132" t="s">
        <v>317</v>
      </c>
      <c r="P375" s="134" t="s">
        <v>272</v>
      </c>
      <c r="Q375" s="134">
        <v>4000000</v>
      </c>
      <c r="R375" s="132" t="s">
        <v>871</v>
      </c>
      <c r="S375" s="169" t="s">
        <v>875</v>
      </c>
      <c r="T375" s="114" t="s">
        <v>876</v>
      </c>
      <c r="U375" s="136"/>
    </row>
    <row r="376" spans="1:22" s="115" customFormat="1" ht="51" hidden="1" customHeight="1" x14ac:dyDescent="0.25">
      <c r="A376" s="168" t="s">
        <v>5</v>
      </c>
      <c r="B376" s="132" t="s">
        <v>6</v>
      </c>
      <c r="C376" s="131" t="s">
        <v>405</v>
      </c>
      <c r="D376" s="131" t="s">
        <v>312</v>
      </c>
      <c r="E376" s="132" t="s">
        <v>313</v>
      </c>
      <c r="F376" s="133">
        <v>101000</v>
      </c>
      <c r="G376" s="135" t="s">
        <v>288</v>
      </c>
      <c r="H376" s="132" t="s">
        <v>278</v>
      </c>
      <c r="I376" s="131" t="s">
        <v>314</v>
      </c>
      <c r="J376" s="133">
        <v>11</v>
      </c>
      <c r="K376" s="132" t="s">
        <v>315</v>
      </c>
      <c r="L376" s="133">
        <v>3602037</v>
      </c>
      <c r="M376" s="131" t="s">
        <v>44</v>
      </c>
      <c r="N376" s="132" t="s">
        <v>316</v>
      </c>
      <c r="O376" s="132" t="s">
        <v>317</v>
      </c>
      <c r="P376" s="134" t="s">
        <v>272</v>
      </c>
      <c r="Q376" s="134">
        <v>5000000</v>
      </c>
      <c r="R376" s="132" t="s">
        <v>871</v>
      </c>
      <c r="S376" s="169" t="s">
        <v>875</v>
      </c>
      <c r="T376" s="114" t="s">
        <v>876</v>
      </c>
      <c r="U376" s="136"/>
    </row>
    <row r="377" spans="1:22" s="115" customFormat="1" ht="51" hidden="1" customHeight="1" x14ac:dyDescent="0.25">
      <c r="A377" s="168" t="s">
        <v>279</v>
      </c>
      <c r="B377" s="132" t="s">
        <v>280</v>
      </c>
      <c r="C377" s="131" t="s">
        <v>598</v>
      </c>
      <c r="D377" s="131" t="s">
        <v>312</v>
      </c>
      <c r="E377" s="132" t="s">
        <v>313</v>
      </c>
      <c r="F377" s="133">
        <v>101000</v>
      </c>
      <c r="G377" s="135" t="s">
        <v>288</v>
      </c>
      <c r="H377" s="132" t="s">
        <v>278</v>
      </c>
      <c r="I377" s="131" t="s">
        <v>314</v>
      </c>
      <c r="J377" s="133">
        <v>11</v>
      </c>
      <c r="K377" s="132" t="s">
        <v>315</v>
      </c>
      <c r="L377" s="133">
        <v>3602037</v>
      </c>
      <c r="M377" s="131" t="s">
        <v>44</v>
      </c>
      <c r="N377" s="132" t="s">
        <v>316</v>
      </c>
      <c r="O377" s="132" t="s">
        <v>317</v>
      </c>
      <c r="P377" s="134" t="s">
        <v>272</v>
      </c>
      <c r="Q377" s="134">
        <v>2000000</v>
      </c>
      <c r="R377" s="132" t="s">
        <v>871</v>
      </c>
      <c r="S377" s="169" t="s">
        <v>875</v>
      </c>
      <c r="T377" s="114" t="s">
        <v>876</v>
      </c>
      <c r="U377" s="136"/>
    </row>
    <row r="378" spans="1:22" s="115" customFormat="1" ht="51" hidden="1" customHeight="1" x14ac:dyDescent="0.25">
      <c r="A378" s="168" t="s">
        <v>291</v>
      </c>
      <c r="B378" s="154" t="s">
        <v>20</v>
      </c>
      <c r="C378" s="131" t="s">
        <v>668</v>
      </c>
      <c r="D378" s="131" t="s">
        <v>312</v>
      </c>
      <c r="E378" s="132" t="s">
        <v>313</v>
      </c>
      <c r="F378" s="133">
        <v>101000</v>
      </c>
      <c r="G378" s="135" t="s">
        <v>288</v>
      </c>
      <c r="H378" s="132" t="s">
        <v>278</v>
      </c>
      <c r="I378" s="131" t="s">
        <v>314</v>
      </c>
      <c r="J378" s="133">
        <v>11</v>
      </c>
      <c r="K378" s="132" t="s">
        <v>315</v>
      </c>
      <c r="L378" s="133">
        <v>3602037</v>
      </c>
      <c r="M378" s="131" t="s">
        <v>44</v>
      </c>
      <c r="N378" s="132" t="s">
        <v>316</v>
      </c>
      <c r="O378" s="132" t="s">
        <v>317</v>
      </c>
      <c r="P378" s="134" t="s">
        <v>272</v>
      </c>
      <c r="Q378" s="134">
        <v>4000000</v>
      </c>
      <c r="R378" s="132" t="s">
        <v>871</v>
      </c>
      <c r="S378" s="169" t="s">
        <v>875</v>
      </c>
      <c r="T378" s="114" t="s">
        <v>876</v>
      </c>
      <c r="U378" s="136">
        <f>SUM(P371:P378)</f>
        <v>27000000</v>
      </c>
      <c r="V378" s="116">
        <f>SUM(Q371:Q378)</f>
        <v>27000000</v>
      </c>
    </row>
    <row r="379" spans="1:22" s="115" customFormat="1" ht="51" hidden="1" customHeight="1" x14ac:dyDescent="0.25">
      <c r="A379" s="168" t="s">
        <v>285</v>
      </c>
      <c r="B379" s="154" t="s">
        <v>8</v>
      </c>
      <c r="C379" s="131" t="s">
        <v>637</v>
      </c>
      <c r="D379" s="131" t="s">
        <v>273</v>
      </c>
      <c r="E379" s="132" t="s">
        <v>274</v>
      </c>
      <c r="F379" s="133">
        <v>930344</v>
      </c>
      <c r="G379" s="133">
        <v>44</v>
      </c>
      <c r="H379" s="132" t="s">
        <v>638</v>
      </c>
      <c r="I379" s="131" t="s">
        <v>282</v>
      </c>
      <c r="J379" s="133">
        <v>20</v>
      </c>
      <c r="K379" s="132" t="s">
        <v>276</v>
      </c>
      <c r="L379" s="133">
        <v>3603025</v>
      </c>
      <c r="M379" s="131" t="s">
        <v>51</v>
      </c>
      <c r="N379" s="132" t="s">
        <v>283</v>
      </c>
      <c r="O379" s="132" t="s">
        <v>308</v>
      </c>
      <c r="P379" s="134">
        <v>439000</v>
      </c>
      <c r="Q379" s="134"/>
      <c r="R379" s="132" t="s">
        <v>885</v>
      </c>
      <c r="S379" s="169" t="s">
        <v>888</v>
      </c>
      <c r="T379" s="114" t="s">
        <v>889</v>
      </c>
      <c r="U379" s="136"/>
    </row>
    <row r="380" spans="1:22" s="115" customFormat="1" ht="51" hidden="1" customHeight="1" x14ac:dyDescent="0.25">
      <c r="A380" s="168" t="s">
        <v>285</v>
      </c>
      <c r="B380" s="154" t="s">
        <v>8</v>
      </c>
      <c r="C380" s="131" t="s">
        <v>886</v>
      </c>
      <c r="D380" s="131" t="s">
        <v>273</v>
      </c>
      <c r="E380" s="132" t="s">
        <v>274</v>
      </c>
      <c r="F380" s="133">
        <v>921644</v>
      </c>
      <c r="G380" s="133">
        <v>44</v>
      </c>
      <c r="H380" s="132" t="s">
        <v>887</v>
      </c>
      <c r="I380" s="131" t="s">
        <v>282</v>
      </c>
      <c r="J380" s="133">
        <v>20</v>
      </c>
      <c r="K380" s="132" t="s">
        <v>276</v>
      </c>
      <c r="L380" s="133">
        <v>3603025</v>
      </c>
      <c r="M380" s="131" t="s">
        <v>51</v>
      </c>
      <c r="N380" s="132" t="s">
        <v>283</v>
      </c>
      <c r="O380" s="132" t="s">
        <v>308</v>
      </c>
      <c r="P380" s="134" t="s">
        <v>272</v>
      </c>
      <c r="Q380" s="134">
        <v>439000</v>
      </c>
      <c r="R380" s="132" t="s">
        <v>885</v>
      </c>
      <c r="S380" s="169" t="s">
        <v>888</v>
      </c>
      <c r="T380" s="114" t="s">
        <v>889</v>
      </c>
      <c r="U380" s="136">
        <f>SUM(P379:P380)</f>
        <v>439000</v>
      </c>
      <c r="V380" s="116">
        <f>SUM(Q379:Q380)</f>
        <v>439000</v>
      </c>
    </row>
    <row r="381" spans="1:22" s="115" customFormat="1" ht="51" hidden="1" customHeight="1" x14ac:dyDescent="0.25">
      <c r="A381" s="168" t="s">
        <v>4</v>
      </c>
      <c r="B381" s="132" t="s">
        <v>388</v>
      </c>
      <c r="C381" s="131" t="s">
        <v>271</v>
      </c>
      <c r="D381" s="131" t="s">
        <v>694</v>
      </c>
      <c r="E381" s="132" t="s">
        <v>52</v>
      </c>
      <c r="F381" s="133">
        <v>202000</v>
      </c>
      <c r="G381" s="135" t="s">
        <v>288</v>
      </c>
      <c r="H381" s="132" t="s">
        <v>292</v>
      </c>
      <c r="I381" s="131" t="s">
        <v>890</v>
      </c>
      <c r="J381" s="133">
        <v>27</v>
      </c>
      <c r="K381" s="132" t="s">
        <v>272</v>
      </c>
      <c r="L381" s="133" t="s">
        <v>272</v>
      </c>
      <c r="M381" s="131" t="s">
        <v>272</v>
      </c>
      <c r="N381" s="132" t="s">
        <v>229</v>
      </c>
      <c r="O381" s="132" t="s">
        <v>229</v>
      </c>
      <c r="P381" s="134">
        <v>1347800</v>
      </c>
      <c r="Q381" s="134"/>
      <c r="R381" s="132"/>
      <c r="S381" s="169" t="s">
        <v>892</v>
      </c>
      <c r="T381" s="114" t="s">
        <v>893</v>
      </c>
      <c r="U381" s="136"/>
    </row>
    <row r="382" spans="1:22" s="115" customFormat="1" ht="51" hidden="1" customHeight="1" x14ac:dyDescent="0.25">
      <c r="A382" s="168" t="s">
        <v>231</v>
      </c>
      <c r="B382" s="132" t="s">
        <v>63</v>
      </c>
      <c r="C382" s="131" t="s">
        <v>576</v>
      </c>
      <c r="D382" s="131" t="s">
        <v>694</v>
      </c>
      <c r="E382" s="132" t="s">
        <v>52</v>
      </c>
      <c r="F382" s="133">
        <v>101000</v>
      </c>
      <c r="G382" s="135" t="s">
        <v>288</v>
      </c>
      <c r="H382" s="132" t="s">
        <v>278</v>
      </c>
      <c r="I382" s="131" t="s">
        <v>890</v>
      </c>
      <c r="J382" s="133">
        <v>27</v>
      </c>
      <c r="K382" s="132" t="s">
        <v>272</v>
      </c>
      <c r="L382" s="133" t="s">
        <v>272</v>
      </c>
      <c r="M382" s="131" t="s">
        <v>272</v>
      </c>
      <c r="N382" s="132" t="s">
        <v>229</v>
      </c>
      <c r="O382" s="132" t="s">
        <v>229</v>
      </c>
      <c r="P382" s="134" t="s">
        <v>272</v>
      </c>
      <c r="Q382" s="134">
        <v>1347800</v>
      </c>
      <c r="R382" s="132" t="s">
        <v>891</v>
      </c>
      <c r="S382" s="169" t="s">
        <v>892</v>
      </c>
      <c r="T382" s="114" t="s">
        <v>893</v>
      </c>
      <c r="U382" s="136">
        <f>SUM(P381:P382)</f>
        <v>1347800</v>
      </c>
      <c r="V382" s="116">
        <f>SUM(Q381:Q382)</f>
        <v>1347800</v>
      </c>
    </row>
    <row r="383" spans="1:22" s="115" customFormat="1" ht="51" hidden="1" customHeight="1" x14ac:dyDescent="0.25">
      <c r="A383" s="168" t="s">
        <v>4</v>
      </c>
      <c r="B383" s="132" t="s">
        <v>388</v>
      </c>
      <c r="C383" s="131" t="s">
        <v>271</v>
      </c>
      <c r="D383" s="131" t="s">
        <v>298</v>
      </c>
      <c r="E383" s="132" t="s">
        <v>299</v>
      </c>
      <c r="F383" s="133">
        <v>606062</v>
      </c>
      <c r="G383" s="133">
        <v>62</v>
      </c>
      <c r="H383" s="132" t="s">
        <v>307</v>
      </c>
      <c r="I383" s="131" t="s">
        <v>300</v>
      </c>
      <c r="J383" s="133">
        <v>27</v>
      </c>
      <c r="K383" s="132" t="s">
        <v>301</v>
      </c>
      <c r="L383" s="133">
        <v>3605007</v>
      </c>
      <c r="M383" s="131" t="s">
        <v>44</v>
      </c>
      <c r="N383" s="132" t="s">
        <v>302</v>
      </c>
      <c r="O383" s="132" t="s">
        <v>297</v>
      </c>
      <c r="P383" s="134">
        <v>43800000</v>
      </c>
      <c r="Q383" s="134"/>
      <c r="R383" s="132" t="s">
        <v>894</v>
      </c>
      <c r="S383" s="169" t="s">
        <v>904</v>
      </c>
      <c r="T383" s="114" t="s">
        <v>905</v>
      </c>
      <c r="U383" s="136"/>
    </row>
    <row r="384" spans="1:22" s="115" customFormat="1" ht="51" hidden="1" customHeight="1" x14ac:dyDescent="0.25">
      <c r="A384" s="168" t="s">
        <v>578</v>
      </c>
      <c r="B384" s="132" t="s">
        <v>14</v>
      </c>
      <c r="C384" s="131" t="s">
        <v>607</v>
      </c>
      <c r="D384" s="131" t="s">
        <v>298</v>
      </c>
      <c r="E384" s="132" t="s">
        <v>299</v>
      </c>
      <c r="F384" s="133">
        <v>952062</v>
      </c>
      <c r="G384" s="133">
        <v>62</v>
      </c>
      <c r="H384" s="132" t="s">
        <v>606</v>
      </c>
      <c r="I384" s="131" t="s">
        <v>300</v>
      </c>
      <c r="J384" s="133">
        <v>27</v>
      </c>
      <c r="K384" s="132" t="s">
        <v>301</v>
      </c>
      <c r="L384" s="133">
        <v>3605007</v>
      </c>
      <c r="M384" s="131" t="s">
        <v>44</v>
      </c>
      <c r="N384" s="132" t="s">
        <v>302</v>
      </c>
      <c r="O384" s="132" t="s">
        <v>305</v>
      </c>
      <c r="P384" s="134">
        <v>500000</v>
      </c>
      <c r="Q384" s="134"/>
      <c r="R384" s="132" t="s">
        <v>895</v>
      </c>
      <c r="S384" s="169" t="s">
        <v>904</v>
      </c>
      <c r="T384" s="114" t="s">
        <v>905</v>
      </c>
      <c r="U384" s="136"/>
    </row>
    <row r="385" spans="1:25" s="115" customFormat="1" ht="51" hidden="1" customHeight="1" x14ac:dyDescent="0.25">
      <c r="A385" s="168" t="s">
        <v>578</v>
      </c>
      <c r="B385" s="132" t="s">
        <v>14</v>
      </c>
      <c r="C385" s="131" t="s">
        <v>607</v>
      </c>
      <c r="D385" s="131" t="s">
        <v>298</v>
      </c>
      <c r="E385" s="132" t="s">
        <v>299</v>
      </c>
      <c r="F385" s="133">
        <v>952062</v>
      </c>
      <c r="G385" s="133">
        <v>62</v>
      </c>
      <c r="H385" s="132" t="s">
        <v>606</v>
      </c>
      <c r="I385" s="131" t="s">
        <v>300</v>
      </c>
      <c r="J385" s="133">
        <v>27</v>
      </c>
      <c r="K385" s="132" t="s">
        <v>301</v>
      </c>
      <c r="L385" s="133">
        <v>3605007</v>
      </c>
      <c r="M385" s="131" t="s">
        <v>44</v>
      </c>
      <c r="N385" s="132" t="s">
        <v>302</v>
      </c>
      <c r="O385" s="132" t="s">
        <v>400</v>
      </c>
      <c r="P385" s="134">
        <v>2000000</v>
      </c>
      <c r="Q385" s="134"/>
      <c r="R385" s="132" t="s">
        <v>895</v>
      </c>
      <c r="S385" s="169" t="s">
        <v>904</v>
      </c>
      <c r="T385" s="114" t="s">
        <v>905</v>
      </c>
      <c r="U385" s="136"/>
    </row>
    <row r="386" spans="1:25" s="115" customFormat="1" ht="51" hidden="1" customHeight="1" x14ac:dyDescent="0.25">
      <c r="A386" s="168" t="s">
        <v>320</v>
      </c>
      <c r="B386" s="132" t="s">
        <v>25</v>
      </c>
      <c r="C386" s="131" t="s">
        <v>537</v>
      </c>
      <c r="D386" s="131" t="s">
        <v>298</v>
      </c>
      <c r="E386" s="132" t="s">
        <v>299</v>
      </c>
      <c r="F386" s="133">
        <v>922862</v>
      </c>
      <c r="G386" s="133">
        <v>62</v>
      </c>
      <c r="H386" s="132" t="s">
        <v>538</v>
      </c>
      <c r="I386" s="131" t="s">
        <v>300</v>
      </c>
      <c r="J386" s="133">
        <v>27</v>
      </c>
      <c r="K386" s="132" t="s">
        <v>301</v>
      </c>
      <c r="L386" s="133">
        <v>3605007</v>
      </c>
      <c r="M386" s="131" t="s">
        <v>44</v>
      </c>
      <c r="N386" s="132" t="s">
        <v>302</v>
      </c>
      <c r="O386" s="132" t="s">
        <v>305</v>
      </c>
      <c r="P386" s="134">
        <v>98</v>
      </c>
      <c r="Q386" s="134"/>
      <c r="R386" s="132" t="s">
        <v>895</v>
      </c>
      <c r="S386" s="169" t="s">
        <v>904</v>
      </c>
      <c r="T386" s="114" t="s">
        <v>905</v>
      </c>
      <c r="U386" s="136"/>
    </row>
    <row r="387" spans="1:25" s="115" customFormat="1" ht="51" hidden="1" customHeight="1" x14ac:dyDescent="0.25">
      <c r="A387" s="168" t="s">
        <v>320</v>
      </c>
      <c r="B387" s="132" t="s">
        <v>25</v>
      </c>
      <c r="C387" s="131" t="s">
        <v>537</v>
      </c>
      <c r="D387" s="131" t="s">
        <v>298</v>
      </c>
      <c r="E387" s="132" t="s">
        <v>299</v>
      </c>
      <c r="F387" s="133">
        <v>922862</v>
      </c>
      <c r="G387" s="133">
        <v>62</v>
      </c>
      <c r="H387" s="132" t="s">
        <v>538</v>
      </c>
      <c r="I387" s="131" t="s">
        <v>300</v>
      </c>
      <c r="J387" s="133">
        <v>27</v>
      </c>
      <c r="K387" s="132" t="s">
        <v>301</v>
      </c>
      <c r="L387" s="133">
        <v>3605007</v>
      </c>
      <c r="M387" s="131" t="s">
        <v>44</v>
      </c>
      <c r="N387" s="132" t="s">
        <v>302</v>
      </c>
      <c r="O387" s="132" t="s">
        <v>400</v>
      </c>
      <c r="P387" s="134">
        <v>40000</v>
      </c>
      <c r="Q387" s="134"/>
      <c r="R387" s="132" t="s">
        <v>895</v>
      </c>
      <c r="S387" s="169" t="s">
        <v>904</v>
      </c>
      <c r="T387" s="114" t="s">
        <v>905</v>
      </c>
      <c r="U387" s="136"/>
    </row>
    <row r="388" spans="1:25" s="115" customFormat="1" ht="51" hidden="1" customHeight="1" x14ac:dyDescent="0.25">
      <c r="A388" s="168" t="s">
        <v>9</v>
      </c>
      <c r="B388" s="132" t="s">
        <v>10</v>
      </c>
      <c r="C388" s="131" t="s">
        <v>785</v>
      </c>
      <c r="D388" s="131" t="s">
        <v>298</v>
      </c>
      <c r="E388" s="132" t="s">
        <v>299</v>
      </c>
      <c r="F388" s="133">
        <v>101062</v>
      </c>
      <c r="G388" s="133">
        <v>62</v>
      </c>
      <c r="H388" s="132" t="s">
        <v>896</v>
      </c>
      <c r="I388" s="131" t="s">
        <v>300</v>
      </c>
      <c r="J388" s="133">
        <v>27</v>
      </c>
      <c r="K388" s="132" t="s">
        <v>301</v>
      </c>
      <c r="L388" s="133">
        <v>3605007</v>
      </c>
      <c r="M388" s="131" t="s">
        <v>44</v>
      </c>
      <c r="N388" s="132" t="s">
        <v>302</v>
      </c>
      <c r="O388" s="132" t="s">
        <v>281</v>
      </c>
      <c r="P388" s="134">
        <v>24000000</v>
      </c>
      <c r="Q388" s="134"/>
      <c r="R388" s="132" t="s">
        <v>895</v>
      </c>
      <c r="S388" s="169" t="s">
        <v>904</v>
      </c>
      <c r="T388" s="114" t="s">
        <v>905</v>
      </c>
      <c r="U388" s="136"/>
    </row>
    <row r="389" spans="1:25" s="115" customFormat="1" ht="51" hidden="1" customHeight="1" x14ac:dyDescent="0.25">
      <c r="A389" s="168" t="s">
        <v>9</v>
      </c>
      <c r="B389" s="132" t="s">
        <v>10</v>
      </c>
      <c r="C389" s="131" t="s">
        <v>897</v>
      </c>
      <c r="D389" s="131" t="s">
        <v>298</v>
      </c>
      <c r="E389" s="132" t="s">
        <v>299</v>
      </c>
      <c r="F389" s="133">
        <v>930462</v>
      </c>
      <c r="G389" s="133">
        <v>62</v>
      </c>
      <c r="H389" s="132" t="s">
        <v>898</v>
      </c>
      <c r="I389" s="131" t="s">
        <v>300</v>
      </c>
      <c r="J389" s="133">
        <v>27</v>
      </c>
      <c r="K389" s="132" t="s">
        <v>301</v>
      </c>
      <c r="L389" s="133">
        <v>3605007</v>
      </c>
      <c r="M389" s="131" t="s">
        <v>44</v>
      </c>
      <c r="N389" s="132" t="s">
        <v>302</v>
      </c>
      <c r="O389" s="132" t="s">
        <v>281</v>
      </c>
      <c r="P389" s="134" t="s">
        <v>272</v>
      </c>
      <c r="Q389" s="134">
        <v>64765295.870000005</v>
      </c>
      <c r="R389" s="132" t="s">
        <v>899</v>
      </c>
      <c r="S389" s="169" t="s">
        <v>904</v>
      </c>
      <c r="T389" s="114" t="s">
        <v>905</v>
      </c>
      <c r="U389" s="136"/>
    </row>
    <row r="390" spans="1:25" s="115" customFormat="1" ht="51" hidden="1" customHeight="1" x14ac:dyDescent="0.25">
      <c r="A390" s="168" t="s">
        <v>592</v>
      </c>
      <c r="B390" s="132" t="s">
        <v>30</v>
      </c>
      <c r="C390" s="131" t="s">
        <v>900</v>
      </c>
      <c r="D390" s="131" t="s">
        <v>298</v>
      </c>
      <c r="E390" s="132" t="s">
        <v>299</v>
      </c>
      <c r="F390" s="133">
        <v>911762</v>
      </c>
      <c r="G390" s="133">
        <v>62</v>
      </c>
      <c r="H390" s="132" t="s">
        <v>901</v>
      </c>
      <c r="I390" s="131" t="s">
        <v>300</v>
      </c>
      <c r="J390" s="133">
        <v>27</v>
      </c>
      <c r="K390" s="132" t="s">
        <v>301</v>
      </c>
      <c r="L390" s="133">
        <v>3605007</v>
      </c>
      <c r="M390" s="131" t="s">
        <v>44</v>
      </c>
      <c r="N390" s="132" t="s">
        <v>302</v>
      </c>
      <c r="O390" s="132" t="s">
        <v>400</v>
      </c>
      <c r="P390" s="134">
        <v>73121</v>
      </c>
      <c r="Q390" s="134"/>
      <c r="R390" s="132" t="s">
        <v>902</v>
      </c>
      <c r="S390" s="169" t="s">
        <v>904</v>
      </c>
      <c r="T390" s="114" t="s">
        <v>905</v>
      </c>
      <c r="U390" s="136"/>
    </row>
    <row r="391" spans="1:25" s="115" customFormat="1" ht="51" hidden="1" customHeight="1" x14ac:dyDescent="0.25">
      <c r="A391" s="168" t="s">
        <v>285</v>
      </c>
      <c r="B391" s="154" t="s">
        <v>8</v>
      </c>
      <c r="C391" s="131" t="s">
        <v>289</v>
      </c>
      <c r="D391" s="131" t="s">
        <v>298</v>
      </c>
      <c r="E391" s="132" t="s">
        <v>299</v>
      </c>
      <c r="F391" s="133">
        <v>101062</v>
      </c>
      <c r="G391" s="133">
        <v>62</v>
      </c>
      <c r="H391" s="132" t="s">
        <v>896</v>
      </c>
      <c r="I391" s="131" t="s">
        <v>300</v>
      </c>
      <c r="J391" s="133">
        <v>27</v>
      </c>
      <c r="K391" s="132" t="s">
        <v>301</v>
      </c>
      <c r="L391" s="133">
        <v>3605007</v>
      </c>
      <c r="M391" s="131" t="s">
        <v>44</v>
      </c>
      <c r="N391" s="132" t="s">
        <v>302</v>
      </c>
      <c r="O391" s="132" t="s">
        <v>281</v>
      </c>
      <c r="P391" s="134" t="s">
        <v>272</v>
      </c>
      <c r="Q391" s="134">
        <v>5647923.1299999952</v>
      </c>
      <c r="R391" s="132" t="s">
        <v>903</v>
      </c>
      <c r="S391" s="169" t="s">
        <v>904</v>
      </c>
      <c r="T391" s="114" t="s">
        <v>905</v>
      </c>
      <c r="U391" s="136">
        <f>SUM(P383:P391)</f>
        <v>70413219</v>
      </c>
      <c r="V391" s="116">
        <f>SUM(Q383:Q391)</f>
        <v>70413219</v>
      </c>
    </row>
    <row r="392" spans="1:25" s="115" customFormat="1" ht="51" hidden="1" customHeight="1" x14ac:dyDescent="0.25">
      <c r="A392" s="168" t="s">
        <v>4</v>
      </c>
      <c r="B392" s="132" t="s">
        <v>388</v>
      </c>
      <c r="C392" s="131" t="s">
        <v>271</v>
      </c>
      <c r="D392" s="131" t="s">
        <v>298</v>
      </c>
      <c r="E392" s="132" t="s">
        <v>299</v>
      </c>
      <c r="F392" s="133">
        <v>606062</v>
      </c>
      <c r="G392" s="133">
        <v>62</v>
      </c>
      <c r="H392" s="132" t="s">
        <v>307</v>
      </c>
      <c r="I392" s="131" t="s">
        <v>300</v>
      </c>
      <c r="J392" s="133">
        <v>27</v>
      </c>
      <c r="K392" s="132" t="s">
        <v>301</v>
      </c>
      <c r="L392" s="133">
        <v>3605007</v>
      </c>
      <c r="M392" s="131" t="s">
        <v>44</v>
      </c>
      <c r="N392" s="132" t="s">
        <v>302</v>
      </c>
      <c r="O392" s="132" t="s">
        <v>297</v>
      </c>
      <c r="P392" s="134">
        <v>750000000</v>
      </c>
      <c r="Q392" s="134"/>
      <c r="R392" s="132"/>
      <c r="S392" s="169" t="s">
        <v>906</v>
      </c>
      <c r="T392" s="114" t="s">
        <v>907</v>
      </c>
      <c r="U392" s="136"/>
    </row>
    <row r="393" spans="1:25" s="115" customFormat="1" ht="51" hidden="1" customHeight="1" x14ac:dyDescent="0.25">
      <c r="A393" s="168" t="s">
        <v>4</v>
      </c>
      <c r="B393" s="132" t="s">
        <v>388</v>
      </c>
      <c r="C393" s="131" t="s">
        <v>271</v>
      </c>
      <c r="D393" s="131" t="s">
        <v>298</v>
      </c>
      <c r="E393" s="132" t="s">
        <v>299</v>
      </c>
      <c r="F393" s="133">
        <v>606062</v>
      </c>
      <c r="G393" s="133">
        <v>62</v>
      </c>
      <c r="H393" s="132" t="s">
        <v>307</v>
      </c>
      <c r="I393" s="131" t="s">
        <v>300</v>
      </c>
      <c r="J393" s="133">
        <v>27</v>
      </c>
      <c r="K393" s="132" t="s">
        <v>301</v>
      </c>
      <c r="L393" s="133">
        <v>3605007</v>
      </c>
      <c r="M393" s="131" t="s">
        <v>44</v>
      </c>
      <c r="N393" s="132" t="s">
        <v>302</v>
      </c>
      <c r="O393" s="132" t="s">
        <v>281</v>
      </c>
      <c r="P393" s="134" t="s">
        <v>272</v>
      </c>
      <c r="Q393" s="134">
        <v>750000000</v>
      </c>
      <c r="R393" s="132"/>
      <c r="S393" s="169" t="s">
        <v>906</v>
      </c>
      <c r="T393" s="114" t="s">
        <v>907</v>
      </c>
      <c r="U393" s="136">
        <f>SUM(P392:P393)</f>
        <v>750000000</v>
      </c>
      <c r="V393" s="116">
        <f>SUM(Q392:Q393)</f>
        <v>750000000</v>
      </c>
    </row>
    <row r="394" spans="1:25" s="115" customFormat="1" ht="51" hidden="1" customHeight="1" x14ac:dyDescent="0.25">
      <c r="A394" s="168" t="s">
        <v>21</v>
      </c>
      <c r="B394" s="132" t="s">
        <v>22</v>
      </c>
      <c r="C394" s="131" t="s">
        <v>566</v>
      </c>
      <c r="D394" s="131" t="s">
        <v>273</v>
      </c>
      <c r="E394" s="132" t="s">
        <v>274</v>
      </c>
      <c r="F394" s="133">
        <v>922318</v>
      </c>
      <c r="G394" s="133">
        <v>18</v>
      </c>
      <c r="H394" s="132" t="s">
        <v>567</v>
      </c>
      <c r="I394" s="131" t="s">
        <v>282</v>
      </c>
      <c r="J394" s="133">
        <v>26</v>
      </c>
      <c r="K394" s="132" t="s">
        <v>276</v>
      </c>
      <c r="L394" s="133">
        <v>3603025</v>
      </c>
      <c r="M394" s="131" t="s">
        <v>51</v>
      </c>
      <c r="N394" s="132" t="s">
        <v>283</v>
      </c>
      <c r="O394" s="132" t="s">
        <v>308</v>
      </c>
      <c r="P394" s="134">
        <v>58589787</v>
      </c>
      <c r="Q394" s="134"/>
      <c r="R394" s="132" t="s">
        <v>908</v>
      </c>
      <c r="S394" s="169" t="s">
        <v>910</v>
      </c>
      <c r="T394" s="114" t="s">
        <v>911</v>
      </c>
      <c r="U394" s="136"/>
    </row>
    <row r="395" spans="1:25" s="115" customFormat="1" ht="51" hidden="1" customHeight="1" x14ac:dyDescent="0.25">
      <c r="A395" s="168" t="s">
        <v>21</v>
      </c>
      <c r="B395" s="132" t="s">
        <v>22</v>
      </c>
      <c r="C395" s="131" t="s">
        <v>566</v>
      </c>
      <c r="D395" s="131" t="s">
        <v>273</v>
      </c>
      <c r="E395" s="132" t="s">
        <v>274</v>
      </c>
      <c r="F395" s="133">
        <v>922318</v>
      </c>
      <c r="G395" s="133">
        <v>18</v>
      </c>
      <c r="H395" s="132" t="s">
        <v>567</v>
      </c>
      <c r="I395" s="131" t="s">
        <v>275</v>
      </c>
      <c r="J395" s="133">
        <v>26</v>
      </c>
      <c r="K395" s="132" t="s">
        <v>276</v>
      </c>
      <c r="L395" s="133">
        <v>3603025</v>
      </c>
      <c r="M395" s="131" t="s">
        <v>44</v>
      </c>
      <c r="N395" s="132" t="s">
        <v>277</v>
      </c>
      <c r="O395" s="132" t="s">
        <v>305</v>
      </c>
      <c r="P395" s="134" t="s">
        <v>272</v>
      </c>
      <c r="Q395" s="134">
        <v>58589787</v>
      </c>
      <c r="R395" s="132" t="s">
        <v>908</v>
      </c>
      <c r="S395" s="169" t="s">
        <v>910</v>
      </c>
      <c r="T395" s="114" t="s">
        <v>911</v>
      </c>
      <c r="U395" s="136"/>
    </row>
    <row r="396" spans="1:25" s="115" customFormat="1" ht="51" hidden="1" customHeight="1" x14ac:dyDescent="0.25">
      <c r="A396" s="168" t="s">
        <v>341</v>
      </c>
      <c r="B396" s="132" t="s">
        <v>17</v>
      </c>
      <c r="C396" s="131" t="s">
        <v>595</v>
      </c>
      <c r="D396" s="131" t="s">
        <v>273</v>
      </c>
      <c r="E396" s="132" t="s">
        <v>274</v>
      </c>
      <c r="F396" s="133">
        <v>952418</v>
      </c>
      <c r="G396" s="133">
        <v>18</v>
      </c>
      <c r="H396" s="132" t="s">
        <v>596</v>
      </c>
      <c r="I396" s="131" t="s">
        <v>282</v>
      </c>
      <c r="J396" s="133">
        <v>26</v>
      </c>
      <c r="K396" s="132" t="s">
        <v>276</v>
      </c>
      <c r="L396" s="133">
        <v>3603025</v>
      </c>
      <c r="M396" s="131" t="s">
        <v>51</v>
      </c>
      <c r="N396" s="132" t="s">
        <v>283</v>
      </c>
      <c r="O396" s="132" t="s">
        <v>308</v>
      </c>
      <c r="P396" s="134">
        <v>314205426</v>
      </c>
      <c r="Q396" s="134"/>
      <c r="R396" s="132" t="s">
        <v>909</v>
      </c>
      <c r="S396" s="169" t="s">
        <v>910</v>
      </c>
      <c r="T396" s="114" t="s">
        <v>911</v>
      </c>
      <c r="U396" s="136"/>
      <c r="Y396" s="116" t="s">
        <v>912</v>
      </c>
    </row>
    <row r="397" spans="1:25" s="115" customFormat="1" ht="51" hidden="1" customHeight="1" x14ac:dyDescent="0.25">
      <c r="A397" s="168" t="s">
        <v>341</v>
      </c>
      <c r="B397" s="132" t="s">
        <v>17</v>
      </c>
      <c r="C397" s="131" t="s">
        <v>595</v>
      </c>
      <c r="D397" s="131" t="s">
        <v>273</v>
      </c>
      <c r="E397" s="132" t="s">
        <v>274</v>
      </c>
      <c r="F397" s="133">
        <v>952418</v>
      </c>
      <c r="G397" s="133">
        <v>18</v>
      </c>
      <c r="H397" s="132" t="s">
        <v>596</v>
      </c>
      <c r="I397" s="131" t="s">
        <v>275</v>
      </c>
      <c r="J397" s="133">
        <v>26</v>
      </c>
      <c r="K397" s="132" t="s">
        <v>276</v>
      </c>
      <c r="L397" s="133">
        <v>3603025</v>
      </c>
      <c r="M397" s="131" t="s">
        <v>44</v>
      </c>
      <c r="N397" s="132" t="s">
        <v>277</v>
      </c>
      <c r="O397" s="132" t="s">
        <v>305</v>
      </c>
      <c r="P397" s="134" t="s">
        <v>272</v>
      </c>
      <c r="Q397" s="134">
        <v>314205426</v>
      </c>
      <c r="R397" s="132" t="s">
        <v>909</v>
      </c>
      <c r="S397" s="169" t="s">
        <v>910</v>
      </c>
      <c r="T397" s="114" t="s">
        <v>911</v>
      </c>
      <c r="U397" s="136">
        <f>SUM(P394:P397)</f>
        <v>372795213</v>
      </c>
      <c r="V397" s="116">
        <f>SUM(Q394:Q397)</f>
        <v>372795213</v>
      </c>
    </row>
    <row r="398" spans="1:25" s="115" customFormat="1" ht="51" hidden="1" customHeight="1" x14ac:dyDescent="0.25">
      <c r="A398" s="168" t="s">
        <v>4</v>
      </c>
      <c r="B398" s="132" t="s">
        <v>388</v>
      </c>
      <c r="C398" s="131" t="s">
        <v>271</v>
      </c>
      <c r="D398" s="131" t="s">
        <v>273</v>
      </c>
      <c r="E398" s="132" t="s">
        <v>274</v>
      </c>
      <c r="F398" s="133">
        <v>303010</v>
      </c>
      <c r="G398" s="133">
        <v>10</v>
      </c>
      <c r="H398" s="132" t="s">
        <v>296</v>
      </c>
      <c r="I398" s="131" t="s">
        <v>275</v>
      </c>
      <c r="J398" s="133">
        <v>10</v>
      </c>
      <c r="K398" s="132" t="s">
        <v>276</v>
      </c>
      <c r="L398" s="133">
        <v>3603025</v>
      </c>
      <c r="M398" s="131" t="s">
        <v>44</v>
      </c>
      <c r="N398" s="132" t="s">
        <v>277</v>
      </c>
      <c r="O398" s="132" t="s">
        <v>297</v>
      </c>
      <c r="P398" s="134">
        <v>1639085045.5</v>
      </c>
      <c r="Q398" s="134"/>
      <c r="R398" s="132"/>
      <c r="S398" s="169" t="s">
        <v>1011</v>
      </c>
      <c r="T398" s="114" t="s">
        <v>1012</v>
      </c>
      <c r="U398" s="136"/>
    </row>
    <row r="399" spans="1:25" s="115" customFormat="1" ht="51" hidden="1" customHeight="1" x14ac:dyDescent="0.25">
      <c r="A399" s="168" t="s">
        <v>4</v>
      </c>
      <c r="B399" s="132" t="s">
        <v>388</v>
      </c>
      <c r="C399" s="131" t="s">
        <v>271</v>
      </c>
      <c r="D399" s="131" t="s">
        <v>273</v>
      </c>
      <c r="E399" s="132" t="s">
        <v>274</v>
      </c>
      <c r="F399" s="133">
        <v>303010</v>
      </c>
      <c r="G399" s="133">
        <v>10</v>
      </c>
      <c r="H399" s="132" t="s">
        <v>296</v>
      </c>
      <c r="I399" s="131" t="s">
        <v>275</v>
      </c>
      <c r="J399" s="133">
        <v>11</v>
      </c>
      <c r="K399" s="132" t="s">
        <v>276</v>
      </c>
      <c r="L399" s="133">
        <v>3603025</v>
      </c>
      <c r="M399" s="131" t="s">
        <v>44</v>
      </c>
      <c r="N399" s="132" t="s">
        <v>277</v>
      </c>
      <c r="O399" s="132" t="s">
        <v>297</v>
      </c>
      <c r="P399" s="134" t="s">
        <v>272</v>
      </c>
      <c r="Q399" s="134">
        <v>657802528</v>
      </c>
      <c r="R399" s="132"/>
      <c r="S399" s="169" t="s">
        <v>1011</v>
      </c>
      <c r="T399" s="114" t="s">
        <v>1012</v>
      </c>
      <c r="U399" s="136"/>
    </row>
    <row r="400" spans="1:25" s="115" customFormat="1" ht="51" hidden="1" customHeight="1" x14ac:dyDescent="0.25">
      <c r="A400" s="168" t="s">
        <v>4</v>
      </c>
      <c r="B400" s="132" t="s">
        <v>388</v>
      </c>
      <c r="C400" s="131" t="s">
        <v>271</v>
      </c>
      <c r="D400" s="131" t="s">
        <v>273</v>
      </c>
      <c r="E400" s="132" t="s">
        <v>274</v>
      </c>
      <c r="F400" s="133">
        <v>303027</v>
      </c>
      <c r="G400" s="133">
        <v>27</v>
      </c>
      <c r="H400" s="132" t="s">
        <v>296</v>
      </c>
      <c r="I400" s="131" t="s">
        <v>344</v>
      </c>
      <c r="J400" s="133">
        <v>10</v>
      </c>
      <c r="K400" s="132" t="s">
        <v>345</v>
      </c>
      <c r="L400" s="133">
        <v>3603024</v>
      </c>
      <c r="M400" s="131" t="s">
        <v>44</v>
      </c>
      <c r="N400" s="132" t="s">
        <v>346</v>
      </c>
      <c r="O400" s="132" t="s">
        <v>915</v>
      </c>
      <c r="P400" s="134">
        <v>121159081</v>
      </c>
      <c r="Q400" s="134"/>
      <c r="R400" s="132"/>
      <c r="S400" s="169" t="s">
        <v>1011</v>
      </c>
      <c r="T400" s="114" t="s">
        <v>1012</v>
      </c>
      <c r="U400" s="136"/>
    </row>
    <row r="401" spans="1:21" s="115" customFormat="1" ht="51" hidden="1" customHeight="1" x14ac:dyDescent="0.25">
      <c r="A401" s="168" t="s">
        <v>4</v>
      </c>
      <c r="B401" s="132" t="s">
        <v>388</v>
      </c>
      <c r="C401" s="131" t="s">
        <v>271</v>
      </c>
      <c r="D401" s="131" t="s">
        <v>273</v>
      </c>
      <c r="E401" s="132" t="s">
        <v>274</v>
      </c>
      <c r="F401" s="133">
        <v>303027</v>
      </c>
      <c r="G401" s="133">
        <v>27</v>
      </c>
      <c r="H401" s="132" t="s">
        <v>296</v>
      </c>
      <c r="I401" s="131" t="s">
        <v>344</v>
      </c>
      <c r="J401" s="133">
        <v>10</v>
      </c>
      <c r="K401" s="132" t="s">
        <v>345</v>
      </c>
      <c r="L401" s="133">
        <v>3603024</v>
      </c>
      <c r="M401" s="131" t="s">
        <v>44</v>
      </c>
      <c r="N401" s="132" t="s">
        <v>346</v>
      </c>
      <c r="O401" s="132" t="s">
        <v>281</v>
      </c>
      <c r="P401" s="134" t="s">
        <v>272</v>
      </c>
      <c r="Q401" s="134">
        <v>110000</v>
      </c>
      <c r="R401" s="132"/>
      <c r="S401" s="169" t="s">
        <v>1011</v>
      </c>
      <c r="T401" s="114" t="s">
        <v>1012</v>
      </c>
      <c r="U401" s="136"/>
    </row>
    <row r="402" spans="1:21" s="115" customFormat="1" ht="51" hidden="1" customHeight="1" x14ac:dyDescent="0.25">
      <c r="A402" s="168" t="s">
        <v>4</v>
      </c>
      <c r="B402" s="132" t="s">
        <v>388</v>
      </c>
      <c r="C402" s="131" t="s">
        <v>271</v>
      </c>
      <c r="D402" s="131" t="s">
        <v>273</v>
      </c>
      <c r="E402" s="132" t="s">
        <v>274</v>
      </c>
      <c r="F402" s="133">
        <v>606018</v>
      </c>
      <c r="G402" s="133">
        <v>18</v>
      </c>
      <c r="H402" s="132" t="s">
        <v>307</v>
      </c>
      <c r="I402" s="131" t="s">
        <v>275</v>
      </c>
      <c r="J402" s="133">
        <v>26</v>
      </c>
      <c r="K402" s="132" t="s">
        <v>276</v>
      </c>
      <c r="L402" s="133">
        <v>3603025</v>
      </c>
      <c r="M402" s="131" t="s">
        <v>44</v>
      </c>
      <c r="N402" s="132" t="s">
        <v>277</v>
      </c>
      <c r="O402" s="132" t="s">
        <v>287</v>
      </c>
      <c r="P402" s="134" t="s">
        <v>272</v>
      </c>
      <c r="Q402" s="134">
        <v>5976750</v>
      </c>
      <c r="R402" s="132"/>
      <c r="S402" s="169" t="s">
        <v>1011</v>
      </c>
      <c r="T402" s="114" t="s">
        <v>1012</v>
      </c>
      <c r="U402" s="136"/>
    </row>
    <row r="403" spans="1:21" s="115" customFormat="1" ht="51" hidden="1" customHeight="1" x14ac:dyDescent="0.25">
      <c r="A403" s="168" t="s">
        <v>4</v>
      </c>
      <c r="B403" s="132" t="s">
        <v>388</v>
      </c>
      <c r="C403" s="131" t="s">
        <v>271</v>
      </c>
      <c r="D403" s="131" t="s">
        <v>392</v>
      </c>
      <c r="E403" s="132" t="s">
        <v>393</v>
      </c>
      <c r="F403" s="133">
        <v>303010</v>
      </c>
      <c r="G403" s="133">
        <v>10</v>
      </c>
      <c r="H403" s="132" t="s">
        <v>296</v>
      </c>
      <c r="I403" s="131" t="s">
        <v>394</v>
      </c>
      <c r="J403" s="133">
        <v>10</v>
      </c>
      <c r="K403" s="132" t="s">
        <v>395</v>
      </c>
      <c r="L403" s="133">
        <v>3603010</v>
      </c>
      <c r="M403" s="131" t="s">
        <v>44</v>
      </c>
      <c r="N403" s="132" t="s">
        <v>396</v>
      </c>
      <c r="O403" s="132" t="s">
        <v>281</v>
      </c>
      <c r="P403" s="134">
        <v>6500000</v>
      </c>
      <c r="Q403" s="134"/>
      <c r="R403" s="132"/>
      <c r="S403" s="169" t="s">
        <v>1011</v>
      </c>
      <c r="T403" s="114" t="s">
        <v>1012</v>
      </c>
      <c r="U403" s="136"/>
    </row>
    <row r="404" spans="1:21" s="115" customFormat="1" ht="51" hidden="1" customHeight="1" x14ac:dyDescent="0.25">
      <c r="A404" s="168" t="s">
        <v>4</v>
      </c>
      <c r="B404" s="132" t="s">
        <v>388</v>
      </c>
      <c r="C404" s="131" t="s">
        <v>271</v>
      </c>
      <c r="D404" s="131" t="s">
        <v>531</v>
      </c>
      <c r="E404" s="132" t="s">
        <v>532</v>
      </c>
      <c r="F404" s="133">
        <v>505000</v>
      </c>
      <c r="G404" s="135" t="s">
        <v>288</v>
      </c>
      <c r="H404" s="132" t="s">
        <v>319</v>
      </c>
      <c r="I404" s="131" t="s">
        <v>533</v>
      </c>
      <c r="J404" s="133">
        <v>10</v>
      </c>
      <c r="K404" s="132" t="s">
        <v>534</v>
      </c>
      <c r="L404" s="133">
        <v>3602031</v>
      </c>
      <c r="M404" s="131" t="s">
        <v>44</v>
      </c>
      <c r="N404" s="132" t="s">
        <v>535</v>
      </c>
      <c r="O404" s="132" t="s">
        <v>287</v>
      </c>
      <c r="P404" s="134" t="s">
        <v>272</v>
      </c>
      <c r="Q404" s="134">
        <v>80879</v>
      </c>
      <c r="R404" s="132"/>
      <c r="S404" s="169" t="s">
        <v>1011</v>
      </c>
      <c r="T404" s="114" t="s">
        <v>1012</v>
      </c>
      <c r="U404" s="136"/>
    </row>
    <row r="405" spans="1:21" s="115" customFormat="1" ht="51" hidden="1" customHeight="1" x14ac:dyDescent="0.25">
      <c r="A405" s="168" t="s">
        <v>4</v>
      </c>
      <c r="B405" s="132" t="s">
        <v>388</v>
      </c>
      <c r="C405" s="131" t="s">
        <v>271</v>
      </c>
      <c r="D405" s="131" t="s">
        <v>273</v>
      </c>
      <c r="E405" s="132" t="s">
        <v>274</v>
      </c>
      <c r="F405" s="133">
        <v>404027</v>
      </c>
      <c r="G405" s="133">
        <v>27</v>
      </c>
      <c r="H405" s="132" t="s">
        <v>520</v>
      </c>
      <c r="I405" s="131" t="s">
        <v>344</v>
      </c>
      <c r="J405" s="133">
        <v>10</v>
      </c>
      <c r="K405" s="132" t="s">
        <v>345</v>
      </c>
      <c r="L405" s="133">
        <v>3603024</v>
      </c>
      <c r="M405" s="131" t="s">
        <v>44</v>
      </c>
      <c r="N405" s="132" t="s">
        <v>346</v>
      </c>
      <c r="O405" s="132" t="s">
        <v>916</v>
      </c>
      <c r="P405" s="134" t="s">
        <v>272</v>
      </c>
      <c r="Q405" s="134">
        <v>143500000.72999999</v>
      </c>
      <c r="R405" s="132" t="s">
        <v>917</v>
      </c>
      <c r="S405" s="169" t="s">
        <v>1011</v>
      </c>
      <c r="T405" s="114" t="s">
        <v>1012</v>
      </c>
      <c r="U405" s="136"/>
    </row>
    <row r="406" spans="1:21" s="115" customFormat="1" ht="51" hidden="1" customHeight="1" x14ac:dyDescent="0.25">
      <c r="A406" s="168" t="s">
        <v>331</v>
      </c>
      <c r="B406" s="132" t="s">
        <v>19</v>
      </c>
      <c r="C406" s="131" t="s">
        <v>357</v>
      </c>
      <c r="D406" s="131" t="s">
        <v>273</v>
      </c>
      <c r="E406" s="132" t="s">
        <v>274</v>
      </c>
      <c r="F406" s="133">
        <v>953610</v>
      </c>
      <c r="G406" s="133">
        <v>10</v>
      </c>
      <c r="H406" s="132" t="s">
        <v>358</v>
      </c>
      <c r="I406" s="131" t="s">
        <v>275</v>
      </c>
      <c r="J406" s="133">
        <v>10</v>
      </c>
      <c r="K406" s="132" t="s">
        <v>276</v>
      </c>
      <c r="L406" s="133">
        <v>3603025</v>
      </c>
      <c r="M406" s="131" t="s">
        <v>44</v>
      </c>
      <c r="N406" s="132" t="s">
        <v>277</v>
      </c>
      <c r="O406" s="132" t="s">
        <v>317</v>
      </c>
      <c r="P406" s="134" t="s">
        <v>272</v>
      </c>
      <c r="Q406" s="134">
        <v>5000000</v>
      </c>
      <c r="R406" s="132" t="s">
        <v>918</v>
      </c>
      <c r="S406" s="169" t="s">
        <v>1011</v>
      </c>
      <c r="T406" s="114" t="s">
        <v>1012</v>
      </c>
      <c r="U406" s="136"/>
    </row>
    <row r="407" spans="1:21" s="115" customFormat="1" ht="51" hidden="1" customHeight="1" x14ac:dyDescent="0.25">
      <c r="A407" s="168" t="s">
        <v>592</v>
      </c>
      <c r="B407" s="132" t="s">
        <v>30</v>
      </c>
      <c r="C407" s="131" t="s">
        <v>811</v>
      </c>
      <c r="D407" s="131" t="s">
        <v>273</v>
      </c>
      <c r="E407" s="132" t="s">
        <v>274</v>
      </c>
      <c r="F407" s="133">
        <v>953210</v>
      </c>
      <c r="G407" s="133">
        <v>10</v>
      </c>
      <c r="H407" s="132" t="s">
        <v>812</v>
      </c>
      <c r="I407" s="131" t="s">
        <v>275</v>
      </c>
      <c r="J407" s="133">
        <v>10</v>
      </c>
      <c r="K407" s="132" t="s">
        <v>276</v>
      </c>
      <c r="L407" s="133">
        <v>3603025</v>
      </c>
      <c r="M407" s="131" t="s">
        <v>44</v>
      </c>
      <c r="N407" s="132" t="s">
        <v>277</v>
      </c>
      <c r="O407" s="132" t="s">
        <v>317</v>
      </c>
      <c r="P407" s="134" t="s">
        <v>272</v>
      </c>
      <c r="Q407" s="134">
        <v>10000000</v>
      </c>
      <c r="R407" s="132" t="s">
        <v>919</v>
      </c>
      <c r="S407" s="169" t="s">
        <v>1011</v>
      </c>
      <c r="T407" s="114" t="s">
        <v>1012</v>
      </c>
      <c r="U407" s="136"/>
    </row>
    <row r="408" spans="1:21" s="115" customFormat="1" ht="51" hidden="1" customHeight="1" x14ac:dyDescent="0.25">
      <c r="A408" s="168" t="s">
        <v>303</v>
      </c>
      <c r="B408" s="132" t="s">
        <v>61</v>
      </c>
      <c r="C408" s="131" t="s">
        <v>573</v>
      </c>
      <c r="D408" s="131" t="s">
        <v>273</v>
      </c>
      <c r="E408" s="132" t="s">
        <v>274</v>
      </c>
      <c r="F408" s="133">
        <v>911545</v>
      </c>
      <c r="G408" s="133">
        <v>45</v>
      </c>
      <c r="H408" s="132" t="s">
        <v>574</v>
      </c>
      <c r="I408" s="131" t="s">
        <v>275</v>
      </c>
      <c r="J408" s="133">
        <v>10</v>
      </c>
      <c r="K408" s="132" t="s">
        <v>276</v>
      </c>
      <c r="L408" s="133">
        <v>3603025</v>
      </c>
      <c r="M408" s="131" t="s">
        <v>44</v>
      </c>
      <c r="N408" s="132" t="s">
        <v>277</v>
      </c>
      <c r="O408" s="132" t="s">
        <v>286</v>
      </c>
      <c r="P408" s="134" t="s">
        <v>272</v>
      </c>
      <c r="Q408" s="134">
        <v>86270922</v>
      </c>
      <c r="R408" s="132" t="s">
        <v>920</v>
      </c>
      <c r="S408" s="169" t="s">
        <v>1011</v>
      </c>
      <c r="T408" s="114" t="s">
        <v>1012</v>
      </c>
      <c r="U408" s="136"/>
    </row>
    <row r="409" spans="1:21" s="115" customFormat="1" ht="51" hidden="1" customHeight="1" x14ac:dyDescent="0.25">
      <c r="A409" s="168" t="s">
        <v>733</v>
      </c>
      <c r="B409" s="132" t="s">
        <v>62</v>
      </c>
      <c r="C409" s="131" t="s">
        <v>734</v>
      </c>
      <c r="D409" s="131" t="s">
        <v>273</v>
      </c>
      <c r="E409" s="132" t="s">
        <v>274</v>
      </c>
      <c r="F409" s="133">
        <v>954710</v>
      </c>
      <c r="G409" s="133">
        <v>10</v>
      </c>
      <c r="H409" s="132" t="s">
        <v>735</v>
      </c>
      <c r="I409" s="131" t="s">
        <v>275</v>
      </c>
      <c r="J409" s="133">
        <v>10</v>
      </c>
      <c r="K409" s="132" t="s">
        <v>276</v>
      </c>
      <c r="L409" s="133">
        <v>3603025</v>
      </c>
      <c r="M409" s="131" t="s">
        <v>44</v>
      </c>
      <c r="N409" s="132" t="s">
        <v>277</v>
      </c>
      <c r="O409" s="132" t="s">
        <v>246</v>
      </c>
      <c r="P409" s="134" t="s">
        <v>272</v>
      </c>
      <c r="Q409" s="134">
        <v>27000000</v>
      </c>
      <c r="R409" s="132" t="s">
        <v>921</v>
      </c>
      <c r="S409" s="169" t="s">
        <v>1011</v>
      </c>
      <c r="T409" s="114" t="s">
        <v>1012</v>
      </c>
      <c r="U409" s="136"/>
    </row>
    <row r="410" spans="1:21" s="115" customFormat="1" ht="51" hidden="1" customHeight="1" x14ac:dyDescent="0.25">
      <c r="A410" s="168" t="s">
        <v>553</v>
      </c>
      <c r="B410" s="132" t="s">
        <v>33</v>
      </c>
      <c r="C410" s="131" t="s">
        <v>554</v>
      </c>
      <c r="D410" s="131" t="s">
        <v>273</v>
      </c>
      <c r="E410" s="132" t="s">
        <v>274</v>
      </c>
      <c r="F410" s="133">
        <v>951910</v>
      </c>
      <c r="G410" s="133">
        <v>10</v>
      </c>
      <c r="H410" s="132" t="s">
        <v>555</v>
      </c>
      <c r="I410" s="131" t="s">
        <v>275</v>
      </c>
      <c r="J410" s="133">
        <v>10</v>
      </c>
      <c r="K410" s="132" t="s">
        <v>276</v>
      </c>
      <c r="L410" s="133">
        <v>3603025</v>
      </c>
      <c r="M410" s="131" t="s">
        <v>44</v>
      </c>
      <c r="N410" s="132" t="s">
        <v>277</v>
      </c>
      <c r="O410" s="132" t="s">
        <v>246</v>
      </c>
      <c r="P410" s="134" t="s">
        <v>272</v>
      </c>
      <c r="Q410" s="134">
        <v>20000000</v>
      </c>
      <c r="R410" s="132" t="s">
        <v>922</v>
      </c>
      <c r="S410" s="169" t="s">
        <v>1011</v>
      </c>
      <c r="T410" s="114" t="s">
        <v>1012</v>
      </c>
      <c r="U410" s="136"/>
    </row>
    <row r="411" spans="1:21" s="115" customFormat="1" ht="51" hidden="1" customHeight="1" x14ac:dyDescent="0.25">
      <c r="A411" s="168" t="s">
        <v>592</v>
      </c>
      <c r="B411" s="132" t="s">
        <v>30</v>
      </c>
      <c r="C411" s="131" t="s">
        <v>811</v>
      </c>
      <c r="D411" s="131" t="s">
        <v>273</v>
      </c>
      <c r="E411" s="132" t="s">
        <v>274</v>
      </c>
      <c r="F411" s="133">
        <v>953245</v>
      </c>
      <c r="G411" s="133">
        <v>45</v>
      </c>
      <c r="H411" s="132" t="s">
        <v>812</v>
      </c>
      <c r="I411" s="131" t="s">
        <v>275</v>
      </c>
      <c r="J411" s="133">
        <v>10</v>
      </c>
      <c r="K411" s="132" t="s">
        <v>276</v>
      </c>
      <c r="L411" s="133">
        <v>3603025</v>
      </c>
      <c r="M411" s="131" t="s">
        <v>44</v>
      </c>
      <c r="N411" s="132" t="s">
        <v>277</v>
      </c>
      <c r="O411" s="132" t="s">
        <v>286</v>
      </c>
      <c r="P411" s="134" t="s">
        <v>272</v>
      </c>
      <c r="Q411" s="134">
        <v>10000000</v>
      </c>
      <c r="R411" s="132" t="s">
        <v>923</v>
      </c>
      <c r="S411" s="169" t="s">
        <v>1011</v>
      </c>
      <c r="T411" s="114" t="s">
        <v>1012</v>
      </c>
      <c r="U411" s="136"/>
    </row>
    <row r="412" spans="1:21" s="115" customFormat="1" ht="51" hidden="1" customHeight="1" x14ac:dyDescent="0.25">
      <c r="A412" s="168" t="s">
        <v>553</v>
      </c>
      <c r="B412" s="132" t="s">
        <v>33</v>
      </c>
      <c r="C412" s="131" t="s">
        <v>554</v>
      </c>
      <c r="D412" s="131" t="s">
        <v>273</v>
      </c>
      <c r="E412" s="132" t="s">
        <v>274</v>
      </c>
      <c r="F412" s="133">
        <v>951945</v>
      </c>
      <c r="G412" s="133">
        <v>45</v>
      </c>
      <c r="H412" s="132" t="s">
        <v>555</v>
      </c>
      <c r="I412" s="131" t="s">
        <v>275</v>
      </c>
      <c r="J412" s="133">
        <v>10</v>
      </c>
      <c r="K412" s="132" t="s">
        <v>276</v>
      </c>
      <c r="L412" s="133">
        <v>3603025</v>
      </c>
      <c r="M412" s="131" t="s">
        <v>44</v>
      </c>
      <c r="N412" s="132" t="s">
        <v>277</v>
      </c>
      <c r="O412" s="132" t="s">
        <v>305</v>
      </c>
      <c r="P412" s="134" t="s">
        <v>272</v>
      </c>
      <c r="Q412" s="134">
        <v>37920000</v>
      </c>
      <c r="R412" s="132" t="s">
        <v>924</v>
      </c>
      <c r="S412" s="169" t="s">
        <v>1011</v>
      </c>
      <c r="T412" s="114" t="s">
        <v>1012</v>
      </c>
      <c r="U412" s="136"/>
    </row>
    <row r="413" spans="1:21" s="115" customFormat="1" ht="51" hidden="1" customHeight="1" x14ac:dyDescent="0.25">
      <c r="A413" s="168" t="s">
        <v>553</v>
      </c>
      <c r="B413" s="132" t="s">
        <v>33</v>
      </c>
      <c r="C413" s="131" t="s">
        <v>554</v>
      </c>
      <c r="D413" s="131" t="s">
        <v>273</v>
      </c>
      <c r="E413" s="132" t="s">
        <v>274</v>
      </c>
      <c r="F413" s="133">
        <v>951927</v>
      </c>
      <c r="G413" s="133">
        <v>27</v>
      </c>
      <c r="H413" s="132" t="s">
        <v>555</v>
      </c>
      <c r="I413" s="131" t="s">
        <v>344</v>
      </c>
      <c r="J413" s="133">
        <v>10</v>
      </c>
      <c r="K413" s="132" t="s">
        <v>345</v>
      </c>
      <c r="L413" s="133">
        <v>3603024</v>
      </c>
      <c r="M413" s="131" t="s">
        <v>44</v>
      </c>
      <c r="N413" s="132" t="s">
        <v>346</v>
      </c>
      <c r="O413" s="132" t="s">
        <v>925</v>
      </c>
      <c r="P413" s="134" t="s">
        <v>272</v>
      </c>
      <c r="Q413" s="134">
        <v>27830000</v>
      </c>
      <c r="R413" s="132" t="s">
        <v>926</v>
      </c>
      <c r="S413" s="169" t="s">
        <v>1011</v>
      </c>
      <c r="T413" s="114" t="s">
        <v>1012</v>
      </c>
      <c r="U413" s="136"/>
    </row>
    <row r="414" spans="1:21" s="115" customFormat="1" ht="51" hidden="1" customHeight="1" x14ac:dyDescent="0.25">
      <c r="A414" s="168" t="s">
        <v>331</v>
      </c>
      <c r="B414" s="132" t="s">
        <v>19</v>
      </c>
      <c r="C414" s="131" t="s">
        <v>422</v>
      </c>
      <c r="D414" s="131" t="s">
        <v>273</v>
      </c>
      <c r="E414" s="132" t="s">
        <v>274</v>
      </c>
      <c r="F414" s="133">
        <v>101000</v>
      </c>
      <c r="G414" s="135" t="s">
        <v>288</v>
      </c>
      <c r="H414" s="132" t="s">
        <v>278</v>
      </c>
      <c r="I414" s="131" t="s">
        <v>275</v>
      </c>
      <c r="J414" s="133">
        <v>10</v>
      </c>
      <c r="K414" s="132" t="s">
        <v>276</v>
      </c>
      <c r="L414" s="133">
        <v>3603025</v>
      </c>
      <c r="M414" s="131" t="s">
        <v>44</v>
      </c>
      <c r="N414" s="132" t="s">
        <v>277</v>
      </c>
      <c r="O414" s="132" t="s">
        <v>245</v>
      </c>
      <c r="P414" s="134" t="s">
        <v>272</v>
      </c>
      <c r="Q414" s="134">
        <v>30388850</v>
      </c>
      <c r="R414" s="132" t="s">
        <v>927</v>
      </c>
      <c r="S414" s="169" t="s">
        <v>1011</v>
      </c>
      <c r="T414" s="114" t="s">
        <v>1012</v>
      </c>
      <c r="U414" s="136"/>
    </row>
    <row r="415" spans="1:21" s="115" customFormat="1" ht="51" hidden="1" customHeight="1" x14ac:dyDescent="0.25">
      <c r="A415" s="168" t="s">
        <v>303</v>
      </c>
      <c r="B415" s="132" t="s">
        <v>61</v>
      </c>
      <c r="C415" s="131" t="s">
        <v>928</v>
      </c>
      <c r="D415" s="131" t="s">
        <v>273</v>
      </c>
      <c r="E415" s="132" t="s">
        <v>274</v>
      </c>
      <c r="F415" s="133">
        <v>952345</v>
      </c>
      <c r="G415" s="133">
        <v>45</v>
      </c>
      <c r="H415" s="132" t="s">
        <v>929</v>
      </c>
      <c r="I415" s="131" t="s">
        <v>275</v>
      </c>
      <c r="J415" s="133">
        <v>10</v>
      </c>
      <c r="K415" s="132" t="s">
        <v>276</v>
      </c>
      <c r="L415" s="133">
        <v>3603025</v>
      </c>
      <c r="M415" s="131" t="s">
        <v>44</v>
      </c>
      <c r="N415" s="132" t="s">
        <v>277</v>
      </c>
      <c r="O415" s="132" t="s">
        <v>305</v>
      </c>
      <c r="P415" s="134" t="s">
        <v>272</v>
      </c>
      <c r="Q415" s="134">
        <v>48000000</v>
      </c>
      <c r="R415" s="132" t="s">
        <v>930</v>
      </c>
      <c r="S415" s="169" t="s">
        <v>1011</v>
      </c>
      <c r="T415" s="114" t="s">
        <v>1012</v>
      </c>
      <c r="U415" s="136"/>
    </row>
    <row r="416" spans="1:21" s="115" customFormat="1" ht="51" hidden="1" customHeight="1" x14ac:dyDescent="0.25">
      <c r="A416" s="168" t="s">
        <v>5</v>
      </c>
      <c r="B416" s="132" t="s">
        <v>6</v>
      </c>
      <c r="C416" s="131" t="s">
        <v>931</v>
      </c>
      <c r="D416" s="131" t="s">
        <v>273</v>
      </c>
      <c r="E416" s="132" t="s">
        <v>274</v>
      </c>
      <c r="F416" s="133">
        <v>940145</v>
      </c>
      <c r="G416" s="133">
        <v>45</v>
      </c>
      <c r="H416" s="132" t="s">
        <v>932</v>
      </c>
      <c r="I416" s="131" t="s">
        <v>275</v>
      </c>
      <c r="J416" s="133">
        <v>10</v>
      </c>
      <c r="K416" s="132" t="s">
        <v>276</v>
      </c>
      <c r="L416" s="133">
        <v>3603025</v>
      </c>
      <c r="M416" s="131" t="s">
        <v>44</v>
      </c>
      <c r="N416" s="132" t="s">
        <v>277</v>
      </c>
      <c r="O416" s="132" t="s">
        <v>287</v>
      </c>
      <c r="P416" s="134" t="s">
        <v>272</v>
      </c>
      <c r="Q416" s="134">
        <v>180000000</v>
      </c>
      <c r="R416" s="132" t="s">
        <v>933</v>
      </c>
      <c r="S416" s="169" t="s">
        <v>1011</v>
      </c>
      <c r="T416" s="114" t="s">
        <v>1012</v>
      </c>
      <c r="U416" s="136"/>
    </row>
    <row r="417" spans="1:21" s="115" customFormat="1" ht="51" hidden="1" customHeight="1" x14ac:dyDescent="0.25">
      <c r="A417" s="168" t="s">
        <v>5</v>
      </c>
      <c r="B417" s="132" t="s">
        <v>6</v>
      </c>
      <c r="C417" s="131" t="s">
        <v>384</v>
      </c>
      <c r="D417" s="131" t="s">
        <v>273</v>
      </c>
      <c r="E417" s="132" t="s">
        <v>274</v>
      </c>
      <c r="F417" s="133">
        <v>920645</v>
      </c>
      <c r="G417" s="133">
        <v>45</v>
      </c>
      <c r="H417" s="132" t="s">
        <v>385</v>
      </c>
      <c r="I417" s="131" t="s">
        <v>275</v>
      </c>
      <c r="J417" s="133">
        <v>10</v>
      </c>
      <c r="K417" s="132" t="s">
        <v>276</v>
      </c>
      <c r="L417" s="133">
        <v>3603025</v>
      </c>
      <c r="M417" s="131" t="s">
        <v>44</v>
      </c>
      <c r="N417" s="132" t="s">
        <v>277</v>
      </c>
      <c r="O417" s="132" t="s">
        <v>287</v>
      </c>
      <c r="P417" s="134" t="s">
        <v>272</v>
      </c>
      <c r="Q417" s="134">
        <v>79896000</v>
      </c>
      <c r="R417" s="132" t="s">
        <v>934</v>
      </c>
      <c r="S417" s="169" t="s">
        <v>1011</v>
      </c>
      <c r="T417" s="114" t="s">
        <v>1012</v>
      </c>
      <c r="U417" s="136"/>
    </row>
    <row r="418" spans="1:21" s="115" customFormat="1" ht="51" hidden="1" customHeight="1" x14ac:dyDescent="0.25">
      <c r="A418" s="168" t="s">
        <v>337</v>
      </c>
      <c r="B418" s="132" t="s">
        <v>58</v>
      </c>
      <c r="C418" s="131" t="s">
        <v>404</v>
      </c>
      <c r="D418" s="131" t="s">
        <v>273</v>
      </c>
      <c r="E418" s="132" t="s">
        <v>274</v>
      </c>
      <c r="F418" s="133">
        <v>101000</v>
      </c>
      <c r="G418" s="135" t="s">
        <v>288</v>
      </c>
      <c r="H418" s="132" t="s">
        <v>278</v>
      </c>
      <c r="I418" s="131" t="s">
        <v>275</v>
      </c>
      <c r="J418" s="133">
        <v>10</v>
      </c>
      <c r="K418" s="132" t="s">
        <v>276</v>
      </c>
      <c r="L418" s="133">
        <v>3603025</v>
      </c>
      <c r="M418" s="131" t="s">
        <v>44</v>
      </c>
      <c r="N418" s="132" t="s">
        <v>277</v>
      </c>
      <c r="O418" s="132" t="s">
        <v>286</v>
      </c>
      <c r="P418" s="134">
        <v>20000000</v>
      </c>
      <c r="Q418" s="134"/>
      <c r="R418" s="132" t="s">
        <v>935</v>
      </c>
      <c r="S418" s="169" t="s">
        <v>1011</v>
      </c>
      <c r="T418" s="114" t="s">
        <v>1012</v>
      </c>
      <c r="U418" s="136"/>
    </row>
    <row r="419" spans="1:21" s="115" customFormat="1" ht="51" hidden="1" customHeight="1" x14ac:dyDescent="0.25">
      <c r="A419" s="168" t="s">
        <v>337</v>
      </c>
      <c r="B419" s="132" t="s">
        <v>58</v>
      </c>
      <c r="C419" s="131" t="s">
        <v>830</v>
      </c>
      <c r="D419" s="131" t="s">
        <v>273</v>
      </c>
      <c r="E419" s="132" t="s">
        <v>274</v>
      </c>
      <c r="F419" s="133">
        <v>930510</v>
      </c>
      <c r="G419" s="133">
        <v>10</v>
      </c>
      <c r="H419" s="132" t="s">
        <v>831</v>
      </c>
      <c r="I419" s="131" t="s">
        <v>275</v>
      </c>
      <c r="J419" s="133">
        <v>10</v>
      </c>
      <c r="K419" s="132" t="s">
        <v>276</v>
      </c>
      <c r="L419" s="133">
        <v>3603025</v>
      </c>
      <c r="M419" s="131" t="s">
        <v>44</v>
      </c>
      <c r="N419" s="132" t="s">
        <v>277</v>
      </c>
      <c r="O419" s="132" t="s">
        <v>281</v>
      </c>
      <c r="P419" s="134" t="s">
        <v>272</v>
      </c>
      <c r="Q419" s="134">
        <v>3250000</v>
      </c>
      <c r="R419" s="132" t="s">
        <v>936</v>
      </c>
      <c r="S419" s="169" t="s">
        <v>1011</v>
      </c>
      <c r="T419" s="114" t="s">
        <v>1012</v>
      </c>
      <c r="U419" s="136"/>
    </row>
    <row r="420" spans="1:21" s="115" customFormat="1" ht="51" hidden="1" customHeight="1" x14ac:dyDescent="0.25">
      <c r="A420" s="168" t="s">
        <v>5</v>
      </c>
      <c r="B420" s="132" t="s">
        <v>6</v>
      </c>
      <c r="C420" s="131" t="s">
        <v>837</v>
      </c>
      <c r="D420" s="131" t="s">
        <v>273</v>
      </c>
      <c r="E420" s="132" t="s">
        <v>274</v>
      </c>
      <c r="F420" s="133">
        <v>912745</v>
      </c>
      <c r="G420" s="133">
        <v>45</v>
      </c>
      <c r="H420" s="132" t="s">
        <v>838</v>
      </c>
      <c r="I420" s="131" t="s">
        <v>275</v>
      </c>
      <c r="J420" s="133">
        <v>11</v>
      </c>
      <c r="K420" s="132" t="s">
        <v>276</v>
      </c>
      <c r="L420" s="133">
        <v>3603025</v>
      </c>
      <c r="M420" s="131" t="s">
        <v>44</v>
      </c>
      <c r="N420" s="132" t="s">
        <v>277</v>
      </c>
      <c r="O420" s="132" t="s">
        <v>287</v>
      </c>
      <c r="P420" s="134">
        <v>61601261</v>
      </c>
      <c r="Q420" s="134"/>
      <c r="R420" s="132" t="s">
        <v>937</v>
      </c>
      <c r="S420" s="169" t="s">
        <v>1011</v>
      </c>
      <c r="T420" s="114" t="s">
        <v>1012</v>
      </c>
      <c r="U420" s="136"/>
    </row>
    <row r="421" spans="1:21" s="115" customFormat="1" ht="51" customHeight="1" x14ac:dyDescent="0.25">
      <c r="A421" s="168" t="s">
        <v>5</v>
      </c>
      <c r="B421" s="132" t="s">
        <v>6</v>
      </c>
      <c r="C421" s="131" t="s">
        <v>610</v>
      </c>
      <c r="D421" s="131" t="s">
        <v>273</v>
      </c>
      <c r="E421" s="132" t="s">
        <v>274</v>
      </c>
      <c r="F421" s="133">
        <v>950310</v>
      </c>
      <c r="G421" s="133">
        <v>10</v>
      </c>
      <c r="H421" s="132" t="s">
        <v>609</v>
      </c>
      <c r="I421" s="131" t="s">
        <v>275</v>
      </c>
      <c r="J421" s="133">
        <v>10</v>
      </c>
      <c r="K421" s="132" t="s">
        <v>276</v>
      </c>
      <c r="L421" s="133">
        <v>3603025</v>
      </c>
      <c r="M421" s="131" t="s">
        <v>44</v>
      </c>
      <c r="N421" s="132" t="s">
        <v>277</v>
      </c>
      <c r="O421" s="132" t="s">
        <v>317</v>
      </c>
      <c r="P421" s="134" t="s">
        <v>272</v>
      </c>
      <c r="Q421" s="134">
        <v>4000000</v>
      </c>
      <c r="R421" s="132" t="s">
        <v>938</v>
      </c>
      <c r="S421" s="169" t="s">
        <v>1011</v>
      </c>
      <c r="T421" s="114" t="s">
        <v>1012</v>
      </c>
      <c r="U421" s="136"/>
    </row>
    <row r="422" spans="1:21" s="115" customFormat="1" ht="51" hidden="1" customHeight="1" x14ac:dyDescent="0.25">
      <c r="A422" s="168" t="s">
        <v>5</v>
      </c>
      <c r="B422" s="132" t="s">
        <v>6</v>
      </c>
      <c r="C422" s="131" t="s">
        <v>939</v>
      </c>
      <c r="D422" s="131" t="s">
        <v>273</v>
      </c>
      <c r="E422" s="132" t="s">
        <v>274</v>
      </c>
      <c r="F422" s="133">
        <v>950110</v>
      </c>
      <c r="G422" s="133">
        <v>10</v>
      </c>
      <c r="H422" s="132" t="s">
        <v>940</v>
      </c>
      <c r="I422" s="131" t="s">
        <v>275</v>
      </c>
      <c r="J422" s="133">
        <v>10</v>
      </c>
      <c r="K422" s="132" t="s">
        <v>276</v>
      </c>
      <c r="L422" s="133">
        <v>3603025</v>
      </c>
      <c r="M422" s="131" t="s">
        <v>44</v>
      </c>
      <c r="N422" s="132" t="s">
        <v>277</v>
      </c>
      <c r="O422" s="132" t="s">
        <v>232</v>
      </c>
      <c r="P422" s="134" t="s">
        <v>272</v>
      </c>
      <c r="Q422" s="134">
        <v>29000000</v>
      </c>
      <c r="R422" s="132" t="s">
        <v>941</v>
      </c>
      <c r="S422" s="169" t="s">
        <v>1011</v>
      </c>
      <c r="T422" s="114" t="s">
        <v>1012</v>
      </c>
      <c r="U422" s="136"/>
    </row>
    <row r="423" spans="1:21" s="115" customFormat="1" ht="51" hidden="1" customHeight="1" x14ac:dyDescent="0.25">
      <c r="A423" s="168" t="s">
        <v>337</v>
      </c>
      <c r="B423" s="132" t="s">
        <v>58</v>
      </c>
      <c r="C423" s="131" t="s">
        <v>942</v>
      </c>
      <c r="D423" s="131" t="s">
        <v>273</v>
      </c>
      <c r="E423" s="132" t="s">
        <v>274</v>
      </c>
      <c r="F423" s="133">
        <v>911010</v>
      </c>
      <c r="G423" s="133">
        <v>10</v>
      </c>
      <c r="H423" s="132" t="s">
        <v>943</v>
      </c>
      <c r="I423" s="131" t="s">
        <v>275</v>
      </c>
      <c r="J423" s="133">
        <v>10</v>
      </c>
      <c r="K423" s="132" t="s">
        <v>276</v>
      </c>
      <c r="L423" s="133">
        <v>3603025</v>
      </c>
      <c r="M423" s="131" t="s">
        <v>44</v>
      </c>
      <c r="N423" s="132" t="s">
        <v>277</v>
      </c>
      <c r="O423" s="132" t="s">
        <v>232</v>
      </c>
      <c r="P423" s="134" t="s">
        <v>272</v>
      </c>
      <c r="Q423" s="134">
        <v>11000000</v>
      </c>
      <c r="R423" s="132" t="s">
        <v>944</v>
      </c>
      <c r="S423" s="169" t="s">
        <v>1011</v>
      </c>
      <c r="T423" s="114" t="s">
        <v>1012</v>
      </c>
      <c r="U423" s="136"/>
    </row>
    <row r="424" spans="1:21" s="115" customFormat="1" ht="51" hidden="1" customHeight="1" x14ac:dyDescent="0.25">
      <c r="A424" s="168" t="s">
        <v>337</v>
      </c>
      <c r="B424" s="132" t="s">
        <v>58</v>
      </c>
      <c r="C424" s="131" t="s">
        <v>945</v>
      </c>
      <c r="D424" s="131" t="s">
        <v>273</v>
      </c>
      <c r="E424" s="132" t="s">
        <v>274</v>
      </c>
      <c r="F424" s="133">
        <v>951410</v>
      </c>
      <c r="G424" s="133">
        <v>10</v>
      </c>
      <c r="H424" s="132" t="s">
        <v>946</v>
      </c>
      <c r="I424" s="131" t="s">
        <v>275</v>
      </c>
      <c r="J424" s="133">
        <v>10</v>
      </c>
      <c r="K424" s="132" t="s">
        <v>276</v>
      </c>
      <c r="L424" s="133">
        <v>3603025</v>
      </c>
      <c r="M424" s="131" t="s">
        <v>44</v>
      </c>
      <c r="N424" s="132" t="s">
        <v>277</v>
      </c>
      <c r="O424" s="132" t="s">
        <v>281</v>
      </c>
      <c r="P424" s="134" t="s">
        <v>272</v>
      </c>
      <c r="Q424" s="134">
        <v>6519900</v>
      </c>
      <c r="R424" s="132" t="s">
        <v>947</v>
      </c>
      <c r="S424" s="169" t="s">
        <v>1011</v>
      </c>
      <c r="T424" s="114" t="s">
        <v>1012</v>
      </c>
      <c r="U424" s="136"/>
    </row>
    <row r="425" spans="1:21" s="115" customFormat="1" ht="51" hidden="1" customHeight="1" x14ac:dyDescent="0.25">
      <c r="A425" s="168" t="s">
        <v>21</v>
      </c>
      <c r="B425" s="132" t="s">
        <v>22</v>
      </c>
      <c r="C425" s="131" t="s">
        <v>728</v>
      </c>
      <c r="D425" s="131" t="s">
        <v>273</v>
      </c>
      <c r="E425" s="132" t="s">
        <v>274</v>
      </c>
      <c r="F425" s="133">
        <v>912110</v>
      </c>
      <c r="G425" s="133">
        <v>10</v>
      </c>
      <c r="H425" s="132" t="s">
        <v>729</v>
      </c>
      <c r="I425" s="131" t="s">
        <v>275</v>
      </c>
      <c r="J425" s="133">
        <v>10</v>
      </c>
      <c r="K425" s="132" t="s">
        <v>276</v>
      </c>
      <c r="L425" s="133">
        <v>3603025</v>
      </c>
      <c r="M425" s="131" t="s">
        <v>44</v>
      </c>
      <c r="N425" s="132" t="s">
        <v>277</v>
      </c>
      <c r="O425" s="132" t="s">
        <v>297</v>
      </c>
      <c r="P425" s="134">
        <v>10854846</v>
      </c>
      <c r="Q425" s="134"/>
      <c r="R425" s="132" t="s">
        <v>948</v>
      </c>
      <c r="S425" s="169" t="s">
        <v>1011</v>
      </c>
      <c r="T425" s="114" t="s">
        <v>1012</v>
      </c>
      <c r="U425" s="136"/>
    </row>
    <row r="426" spans="1:21" s="115" customFormat="1" ht="51" hidden="1" customHeight="1" x14ac:dyDescent="0.25">
      <c r="A426" s="168" t="s">
        <v>4</v>
      </c>
      <c r="B426" s="132" t="s">
        <v>388</v>
      </c>
      <c r="C426" s="131" t="s">
        <v>271</v>
      </c>
      <c r="D426" s="131" t="s">
        <v>273</v>
      </c>
      <c r="E426" s="132" t="s">
        <v>274</v>
      </c>
      <c r="F426" s="133">
        <v>103227</v>
      </c>
      <c r="G426" s="133">
        <v>27</v>
      </c>
      <c r="H426" s="132" t="s">
        <v>949</v>
      </c>
      <c r="I426" s="131" t="s">
        <v>344</v>
      </c>
      <c r="J426" s="133">
        <v>10</v>
      </c>
      <c r="K426" s="132" t="s">
        <v>345</v>
      </c>
      <c r="L426" s="133">
        <v>3603024</v>
      </c>
      <c r="M426" s="131" t="s">
        <v>44</v>
      </c>
      <c r="N426" s="132" t="s">
        <v>346</v>
      </c>
      <c r="O426" s="132" t="s">
        <v>915</v>
      </c>
      <c r="P426" s="134">
        <v>54177252.729999997</v>
      </c>
      <c r="Q426" s="134"/>
      <c r="R426" s="132" t="s">
        <v>950</v>
      </c>
      <c r="S426" s="169" t="s">
        <v>1011</v>
      </c>
      <c r="T426" s="114" t="s">
        <v>1012</v>
      </c>
      <c r="U426" s="136"/>
    </row>
    <row r="427" spans="1:21" s="115" customFormat="1" ht="51" hidden="1" customHeight="1" x14ac:dyDescent="0.25">
      <c r="A427" s="168" t="s">
        <v>4</v>
      </c>
      <c r="B427" s="132" t="s">
        <v>388</v>
      </c>
      <c r="C427" s="131" t="s">
        <v>271</v>
      </c>
      <c r="D427" s="131" t="s">
        <v>273</v>
      </c>
      <c r="E427" s="132" t="s">
        <v>274</v>
      </c>
      <c r="F427" s="133">
        <v>103227</v>
      </c>
      <c r="G427" s="133">
        <v>27</v>
      </c>
      <c r="H427" s="132" t="s">
        <v>949</v>
      </c>
      <c r="I427" s="131" t="s">
        <v>344</v>
      </c>
      <c r="J427" s="133">
        <v>10</v>
      </c>
      <c r="K427" s="132" t="s">
        <v>345</v>
      </c>
      <c r="L427" s="133">
        <v>3603024</v>
      </c>
      <c r="M427" s="131" t="s">
        <v>44</v>
      </c>
      <c r="N427" s="132" t="s">
        <v>346</v>
      </c>
      <c r="O427" s="132" t="s">
        <v>281</v>
      </c>
      <c r="P427" s="134">
        <v>110000</v>
      </c>
      <c r="Q427" s="134"/>
      <c r="R427" s="132" t="s">
        <v>951</v>
      </c>
      <c r="S427" s="169" t="s">
        <v>1011</v>
      </c>
      <c r="T427" s="114" t="s">
        <v>1012</v>
      </c>
      <c r="U427" s="136"/>
    </row>
    <row r="428" spans="1:21" s="115" customFormat="1" ht="51" hidden="1" customHeight="1" x14ac:dyDescent="0.25">
      <c r="A428" s="168" t="s">
        <v>21</v>
      </c>
      <c r="B428" s="132" t="s">
        <v>22</v>
      </c>
      <c r="C428" s="131" t="s">
        <v>728</v>
      </c>
      <c r="D428" s="131" t="s">
        <v>273</v>
      </c>
      <c r="E428" s="132" t="s">
        <v>274</v>
      </c>
      <c r="F428" s="133">
        <v>912110</v>
      </c>
      <c r="G428" s="133">
        <v>10</v>
      </c>
      <c r="H428" s="132" t="s">
        <v>729</v>
      </c>
      <c r="I428" s="131" t="s">
        <v>275</v>
      </c>
      <c r="J428" s="133">
        <v>10</v>
      </c>
      <c r="K428" s="132" t="s">
        <v>276</v>
      </c>
      <c r="L428" s="133">
        <v>3603025</v>
      </c>
      <c r="M428" s="131" t="s">
        <v>44</v>
      </c>
      <c r="N428" s="132" t="s">
        <v>277</v>
      </c>
      <c r="O428" s="132" t="s">
        <v>952</v>
      </c>
      <c r="P428" s="134">
        <v>300000</v>
      </c>
      <c r="Q428" s="134"/>
      <c r="R428" s="132" t="s">
        <v>953</v>
      </c>
      <c r="S428" s="169" t="s">
        <v>1011</v>
      </c>
      <c r="T428" s="114" t="s">
        <v>1012</v>
      </c>
      <c r="U428" s="136"/>
    </row>
    <row r="429" spans="1:21" s="115" customFormat="1" ht="51" hidden="1" customHeight="1" x14ac:dyDescent="0.25">
      <c r="A429" s="168" t="s">
        <v>642</v>
      </c>
      <c r="B429" s="132" t="s">
        <v>24</v>
      </c>
      <c r="C429" s="131" t="s">
        <v>954</v>
      </c>
      <c r="D429" s="131" t="s">
        <v>273</v>
      </c>
      <c r="E429" s="132" t="s">
        <v>274</v>
      </c>
      <c r="F429" s="133">
        <v>922610</v>
      </c>
      <c r="G429" s="133">
        <v>10</v>
      </c>
      <c r="H429" s="132" t="s">
        <v>955</v>
      </c>
      <c r="I429" s="131" t="s">
        <v>275</v>
      </c>
      <c r="J429" s="133">
        <v>10</v>
      </c>
      <c r="K429" s="132" t="s">
        <v>276</v>
      </c>
      <c r="L429" s="133">
        <v>3603025</v>
      </c>
      <c r="M429" s="131" t="s">
        <v>44</v>
      </c>
      <c r="N429" s="132" t="s">
        <v>277</v>
      </c>
      <c r="O429" s="132" t="s">
        <v>317</v>
      </c>
      <c r="P429" s="134">
        <v>6510776</v>
      </c>
      <c r="Q429" s="134"/>
      <c r="R429" s="132" t="s">
        <v>956</v>
      </c>
      <c r="S429" s="169" t="s">
        <v>1011</v>
      </c>
      <c r="T429" s="114" t="s">
        <v>1012</v>
      </c>
      <c r="U429" s="136"/>
    </row>
    <row r="430" spans="1:21" s="115" customFormat="1" ht="51" hidden="1" customHeight="1" x14ac:dyDescent="0.25">
      <c r="A430" s="168" t="s">
        <v>642</v>
      </c>
      <c r="B430" s="132" t="s">
        <v>24</v>
      </c>
      <c r="C430" s="131" t="s">
        <v>954</v>
      </c>
      <c r="D430" s="131" t="s">
        <v>273</v>
      </c>
      <c r="E430" s="132" t="s">
        <v>274</v>
      </c>
      <c r="F430" s="133">
        <v>922645</v>
      </c>
      <c r="G430" s="133">
        <v>45</v>
      </c>
      <c r="H430" s="132" t="s">
        <v>955</v>
      </c>
      <c r="I430" s="131" t="s">
        <v>275</v>
      </c>
      <c r="J430" s="133">
        <v>10</v>
      </c>
      <c r="K430" s="132" t="s">
        <v>276</v>
      </c>
      <c r="L430" s="133">
        <v>3603025</v>
      </c>
      <c r="M430" s="131" t="s">
        <v>44</v>
      </c>
      <c r="N430" s="132" t="s">
        <v>277</v>
      </c>
      <c r="O430" s="132" t="s">
        <v>286</v>
      </c>
      <c r="P430" s="134">
        <v>20829393</v>
      </c>
      <c r="Q430" s="134"/>
      <c r="R430" s="132" t="s">
        <v>956</v>
      </c>
      <c r="S430" s="169" t="s">
        <v>1011</v>
      </c>
      <c r="T430" s="114" t="s">
        <v>1012</v>
      </c>
      <c r="U430" s="136"/>
    </row>
    <row r="431" spans="1:21" s="115" customFormat="1" ht="51" hidden="1" customHeight="1" x14ac:dyDescent="0.25">
      <c r="A431" s="168" t="s">
        <v>7</v>
      </c>
      <c r="B431" s="132" t="s">
        <v>57</v>
      </c>
      <c r="C431" s="131" t="s">
        <v>547</v>
      </c>
      <c r="D431" s="131" t="s">
        <v>273</v>
      </c>
      <c r="E431" s="132" t="s">
        <v>274</v>
      </c>
      <c r="F431" s="133">
        <v>910345</v>
      </c>
      <c r="G431" s="133">
        <v>45</v>
      </c>
      <c r="H431" s="132" t="s">
        <v>548</v>
      </c>
      <c r="I431" s="131" t="s">
        <v>275</v>
      </c>
      <c r="J431" s="133">
        <v>11</v>
      </c>
      <c r="K431" s="132" t="s">
        <v>276</v>
      </c>
      <c r="L431" s="133">
        <v>3603025</v>
      </c>
      <c r="M431" s="131" t="s">
        <v>44</v>
      </c>
      <c r="N431" s="132" t="s">
        <v>277</v>
      </c>
      <c r="O431" s="132" t="s">
        <v>287</v>
      </c>
      <c r="P431" s="134">
        <v>596201267</v>
      </c>
      <c r="Q431" s="134"/>
      <c r="R431" s="132" t="s">
        <v>957</v>
      </c>
      <c r="S431" s="169" t="s">
        <v>1011</v>
      </c>
      <c r="T431" s="114" t="s">
        <v>1012</v>
      </c>
      <c r="U431" s="136"/>
    </row>
    <row r="432" spans="1:21" s="115" customFormat="1" ht="51" hidden="1" customHeight="1" x14ac:dyDescent="0.25">
      <c r="A432" s="168" t="s">
        <v>642</v>
      </c>
      <c r="B432" s="132" t="s">
        <v>24</v>
      </c>
      <c r="C432" s="131" t="s">
        <v>954</v>
      </c>
      <c r="D432" s="131" t="s">
        <v>273</v>
      </c>
      <c r="E432" s="132" t="s">
        <v>274</v>
      </c>
      <c r="F432" s="133">
        <v>922645</v>
      </c>
      <c r="G432" s="133">
        <v>45</v>
      </c>
      <c r="H432" s="132" t="s">
        <v>955</v>
      </c>
      <c r="I432" s="131" t="s">
        <v>275</v>
      </c>
      <c r="J432" s="133">
        <v>10</v>
      </c>
      <c r="K432" s="132" t="s">
        <v>276</v>
      </c>
      <c r="L432" s="133">
        <v>3603025</v>
      </c>
      <c r="M432" s="131" t="s">
        <v>44</v>
      </c>
      <c r="N432" s="132" t="s">
        <v>277</v>
      </c>
      <c r="O432" s="132" t="s">
        <v>305</v>
      </c>
      <c r="P432" s="134">
        <v>630261</v>
      </c>
      <c r="Q432" s="134"/>
      <c r="R432" s="132" t="s">
        <v>958</v>
      </c>
      <c r="S432" s="169" t="s">
        <v>1011</v>
      </c>
      <c r="T432" s="114" t="s">
        <v>1012</v>
      </c>
      <c r="U432" s="136"/>
    </row>
    <row r="433" spans="1:21" s="115" customFormat="1" ht="51" hidden="1" customHeight="1" x14ac:dyDescent="0.25">
      <c r="A433" s="168" t="s">
        <v>642</v>
      </c>
      <c r="B433" s="132" t="s">
        <v>24</v>
      </c>
      <c r="C433" s="131" t="s">
        <v>643</v>
      </c>
      <c r="D433" s="131" t="s">
        <v>273</v>
      </c>
      <c r="E433" s="132" t="s">
        <v>274</v>
      </c>
      <c r="F433" s="133">
        <v>912345</v>
      </c>
      <c r="G433" s="133">
        <v>45</v>
      </c>
      <c r="H433" s="132" t="s">
        <v>644</v>
      </c>
      <c r="I433" s="131" t="s">
        <v>275</v>
      </c>
      <c r="J433" s="133">
        <v>10</v>
      </c>
      <c r="K433" s="132" t="s">
        <v>276</v>
      </c>
      <c r="L433" s="133">
        <v>3603025</v>
      </c>
      <c r="M433" s="131" t="s">
        <v>44</v>
      </c>
      <c r="N433" s="132" t="s">
        <v>277</v>
      </c>
      <c r="O433" s="132" t="s">
        <v>286</v>
      </c>
      <c r="P433" s="134" t="s">
        <v>272</v>
      </c>
      <c r="Q433" s="134">
        <v>57242478.5</v>
      </c>
      <c r="R433" s="132" t="s">
        <v>959</v>
      </c>
      <c r="S433" s="169" t="s">
        <v>1011</v>
      </c>
      <c r="T433" s="114" t="s">
        <v>1012</v>
      </c>
      <c r="U433" s="136"/>
    </row>
    <row r="434" spans="1:21" s="115" customFormat="1" ht="51" hidden="1" customHeight="1" x14ac:dyDescent="0.25">
      <c r="A434" s="168" t="s">
        <v>7</v>
      </c>
      <c r="B434" s="132" t="s">
        <v>57</v>
      </c>
      <c r="C434" s="131" t="s">
        <v>960</v>
      </c>
      <c r="D434" s="131" t="s">
        <v>273</v>
      </c>
      <c r="E434" s="132" t="s">
        <v>274</v>
      </c>
      <c r="F434" s="133">
        <v>920810</v>
      </c>
      <c r="G434" s="133">
        <v>10</v>
      </c>
      <c r="H434" s="132" t="s">
        <v>961</v>
      </c>
      <c r="I434" s="131" t="s">
        <v>275</v>
      </c>
      <c r="J434" s="133">
        <v>10</v>
      </c>
      <c r="K434" s="132" t="s">
        <v>276</v>
      </c>
      <c r="L434" s="133">
        <v>3603025</v>
      </c>
      <c r="M434" s="131" t="s">
        <v>44</v>
      </c>
      <c r="N434" s="132" t="s">
        <v>277</v>
      </c>
      <c r="O434" s="132" t="s">
        <v>317</v>
      </c>
      <c r="P434" s="134" t="s">
        <v>272</v>
      </c>
      <c r="Q434" s="134">
        <v>8000000</v>
      </c>
      <c r="R434" s="132" t="s">
        <v>962</v>
      </c>
      <c r="S434" s="169" t="s">
        <v>1011</v>
      </c>
      <c r="T434" s="114" t="s">
        <v>1012</v>
      </c>
      <c r="U434" s="136"/>
    </row>
    <row r="435" spans="1:21" s="115" customFormat="1" ht="51" hidden="1" customHeight="1" x14ac:dyDescent="0.25">
      <c r="A435" s="168" t="s">
        <v>320</v>
      </c>
      <c r="B435" s="132" t="s">
        <v>25</v>
      </c>
      <c r="C435" s="131" t="s">
        <v>963</v>
      </c>
      <c r="D435" s="131" t="s">
        <v>273</v>
      </c>
      <c r="E435" s="132" t="s">
        <v>274</v>
      </c>
      <c r="F435" s="133">
        <v>912545</v>
      </c>
      <c r="G435" s="133">
        <v>45</v>
      </c>
      <c r="H435" s="132" t="s">
        <v>964</v>
      </c>
      <c r="I435" s="131" t="s">
        <v>275</v>
      </c>
      <c r="J435" s="133">
        <v>10</v>
      </c>
      <c r="K435" s="132" t="s">
        <v>276</v>
      </c>
      <c r="L435" s="133">
        <v>3603025</v>
      </c>
      <c r="M435" s="131" t="s">
        <v>44</v>
      </c>
      <c r="N435" s="132" t="s">
        <v>277</v>
      </c>
      <c r="O435" s="132" t="s">
        <v>286</v>
      </c>
      <c r="P435" s="134" t="s">
        <v>272</v>
      </c>
      <c r="Q435" s="134">
        <v>75761334</v>
      </c>
      <c r="R435" s="132" t="s">
        <v>965</v>
      </c>
      <c r="S435" s="169" t="s">
        <v>1011</v>
      </c>
      <c r="T435" s="114" t="s">
        <v>1012</v>
      </c>
      <c r="U435" s="136"/>
    </row>
    <row r="436" spans="1:21" s="115" customFormat="1" ht="51" hidden="1" customHeight="1" x14ac:dyDescent="0.25">
      <c r="A436" s="168" t="s">
        <v>320</v>
      </c>
      <c r="B436" s="132" t="s">
        <v>25</v>
      </c>
      <c r="C436" s="131" t="s">
        <v>367</v>
      </c>
      <c r="D436" s="131" t="s">
        <v>273</v>
      </c>
      <c r="E436" s="132" t="s">
        <v>274</v>
      </c>
      <c r="F436" s="133">
        <v>954427</v>
      </c>
      <c r="G436" s="133">
        <v>27</v>
      </c>
      <c r="H436" s="132" t="s">
        <v>368</v>
      </c>
      <c r="I436" s="131" t="s">
        <v>344</v>
      </c>
      <c r="J436" s="133">
        <v>10</v>
      </c>
      <c r="K436" s="132" t="s">
        <v>345</v>
      </c>
      <c r="L436" s="133">
        <v>3603024</v>
      </c>
      <c r="M436" s="131" t="s">
        <v>44</v>
      </c>
      <c r="N436" s="132" t="s">
        <v>346</v>
      </c>
      <c r="O436" s="132" t="s">
        <v>401</v>
      </c>
      <c r="P436" s="134">
        <v>13691000</v>
      </c>
      <c r="Q436" s="134"/>
      <c r="R436" s="132" t="s">
        <v>966</v>
      </c>
      <c r="S436" s="169" t="s">
        <v>1011</v>
      </c>
      <c r="T436" s="114" t="s">
        <v>1012</v>
      </c>
      <c r="U436" s="136"/>
    </row>
    <row r="437" spans="1:21" s="115" customFormat="1" ht="51" hidden="1" customHeight="1" x14ac:dyDescent="0.25">
      <c r="A437" s="168" t="s">
        <v>320</v>
      </c>
      <c r="B437" s="132" t="s">
        <v>25</v>
      </c>
      <c r="C437" s="131" t="s">
        <v>963</v>
      </c>
      <c r="D437" s="131" t="s">
        <v>273</v>
      </c>
      <c r="E437" s="132" t="s">
        <v>274</v>
      </c>
      <c r="F437" s="133">
        <v>912527</v>
      </c>
      <c r="G437" s="133">
        <v>27</v>
      </c>
      <c r="H437" s="132" t="s">
        <v>964</v>
      </c>
      <c r="I437" s="131" t="s">
        <v>344</v>
      </c>
      <c r="J437" s="133">
        <v>10</v>
      </c>
      <c r="K437" s="132" t="s">
        <v>345</v>
      </c>
      <c r="L437" s="133">
        <v>3603024</v>
      </c>
      <c r="M437" s="131" t="s">
        <v>44</v>
      </c>
      <c r="N437" s="132" t="s">
        <v>346</v>
      </c>
      <c r="O437" s="132" t="s">
        <v>401</v>
      </c>
      <c r="P437" s="134" t="s">
        <v>272</v>
      </c>
      <c r="Q437" s="134">
        <v>13691000</v>
      </c>
      <c r="R437" s="132" t="s">
        <v>966</v>
      </c>
      <c r="S437" s="169" t="s">
        <v>1011</v>
      </c>
      <c r="T437" s="114" t="s">
        <v>1012</v>
      </c>
      <c r="U437" s="136"/>
    </row>
    <row r="438" spans="1:21" s="115" customFormat="1" ht="51" hidden="1" customHeight="1" x14ac:dyDescent="0.25">
      <c r="A438" s="168" t="s">
        <v>9</v>
      </c>
      <c r="B438" s="132" t="s">
        <v>10</v>
      </c>
      <c r="C438" s="131" t="s">
        <v>967</v>
      </c>
      <c r="D438" s="131" t="s">
        <v>273</v>
      </c>
      <c r="E438" s="132" t="s">
        <v>274</v>
      </c>
      <c r="F438" s="133">
        <v>910545</v>
      </c>
      <c r="G438" s="133">
        <v>45</v>
      </c>
      <c r="H438" s="132" t="s">
        <v>968</v>
      </c>
      <c r="I438" s="131" t="s">
        <v>275</v>
      </c>
      <c r="J438" s="133">
        <v>10</v>
      </c>
      <c r="K438" s="132" t="s">
        <v>276</v>
      </c>
      <c r="L438" s="133">
        <v>3603025</v>
      </c>
      <c r="M438" s="131" t="s">
        <v>44</v>
      </c>
      <c r="N438" s="132" t="s">
        <v>277</v>
      </c>
      <c r="O438" s="132" t="s">
        <v>305</v>
      </c>
      <c r="P438" s="134" t="s">
        <v>272</v>
      </c>
      <c r="Q438" s="134">
        <v>87535000</v>
      </c>
      <c r="R438" s="132" t="s">
        <v>969</v>
      </c>
      <c r="S438" s="169" t="s">
        <v>1011</v>
      </c>
      <c r="T438" s="114" t="s">
        <v>1012</v>
      </c>
      <c r="U438" s="136"/>
    </row>
    <row r="439" spans="1:21" s="115" customFormat="1" ht="51" hidden="1" customHeight="1" x14ac:dyDescent="0.25">
      <c r="A439" s="168" t="s">
        <v>320</v>
      </c>
      <c r="B439" s="132" t="s">
        <v>25</v>
      </c>
      <c r="C439" s="131" t="s">
        <v>782</v>
      </c>
      <c r="D439" s="131" t="s">
        <v>273</v>
      </c>
      <c r="E439" s="132" t="s">
        <v>274</v>
      </c>
      <c r="F439" s="133">
        <v>101010</v>
      </c>
      <c r="G439" s="133">
        <v>10</v>
      </c>
      <c r="H439" s="132" t="s">
        <v>896</v>
      </c>
      <c r="I439" s="131" t="s">
        <v>275</v>
      </c>
      <c r="J439" s="133">
        <v>10</v>
      </c>
      <c r="K439" s="132" t="s">
        <v>276</v>
      </c>
      <c r="L439" s="133">
        <v>3603025</v>
      </c>
      <c r="M439" s="131" t="s">
        <v>44</v>
      </c>
      <c r="N439" s="132" t="s">
        <v>277</v>
      </c>
      <c r="O439" s="132" t="s">
        <v>248</v>
      </c>
      <c r="P439" s="134" t="s">
        <v>272</v>
      </c>
      <c r="Q439" s="134">
        <v>258444644</v>
      </c>
      <c r="R439" s="132" t="s">
        <v>970</v>
      </c>
      <c r="S439" s="169" t="s">
        <v>1011</v>
      </c>
      <c r="T439" s="114" t="s">
        <v>1012</v>
      </c>
      <c r="U439" s="136"/>
    </row>
    <row r="440" spans="1:21" s="115" customFormat="1" ht="51" hidden="1" customHeight="1" x14ac:dyDescent="0.25">
      <c r="A440" s="168" t="s">
        <v>320</v>
      </c>
      <c r="B440" s="132" t="s">
        <v>25</v>
      </c>
      <c r="C440" s="131" t="s">
        <v>367</v>
      </c>
      <c r="D440" s="131" t="s">
        <v>273</v>
      </c>
      <c r="E440" s="132" t="s">
        <v>274</v>
      </c>
      <c r="F440" s="133">
        <v>954445</v>
      </c>
      <c r="G440" s="133">
        <v>45</v>
      </c>
      <c r="H440" s="132" t="s">
        <v>368</v>
      </c>
      <c r="I440" s="131" t="s">
        <v>275</v>
      </c>
      <c r="J440" s="133">
        <v>10</v>
      </c>
      <c r="K440" s="132" t="s">
        <v>276</v>
      </c>
      <c r="L440" s="133">
        <v>3603025</v>
      </c>
      <c r="M440" s="131" t="s">
        <v>44</v>
      </c>
      <c r="N440" s="132" t="s">
        <v>277</v>
      </c>
      <c r="O440" s="132" t="s">
        <v>305</v>
      </c>
      <c r="P440" s="134" t="s">
        <v>272</v>
      </c>
      <c r="Q440" s="134">
        <v>300000000</v>
      </c>
      <c r="R440" s="132" t="s">
        <v>971</v>
      </c>
      <c r="S440" s="169" t="s">
        <v>1011</v>
      </c>
      <c r="T440" s="114" t="s">
        <v>1012</v>
      </c>
      <c r="U440" s="136"/>
    </row>
    <row r="441" spans="1:21" s="115" customFormat="1" ht="51" hidden="1" customHeight="1" x14ac:dyDescent="0.25">
      <c r="A441" s="168" t="s">
        <v>320</v>
      </c>
      <c r="B441" s="132" t="s">
        <v>25</v>
      </c>
      <c r="C441" s="131" t="s">
        <v>444</v>
      </c>
      <c r="D441" s="131" t="s">
        <v>273</v>
      </c>
      <c r="E441" s="132" t="s">
        <v>274</v>
      </c>
      <c r="F441" s="133">
        <v>912610</v>
      </c>
      <c r="G441" s="133">
        <v>10</v>
      </c>
      <c r="H441" s="132" t="s">
        <v>445</v>
      </c>
      <c r="I441" s="131" t="s">
        <v>275</v>
      </c>
      <c r="J441" s="133">
        <v>10</v>
      </c>
      <c r="K441" s="132" t="s">
        <v>276</v>
      </c>
      <c r="L441" s="133">
        <v>3603025</v>
      </c>
      <c r="M441" s="131" t="s">
        <v>44</v>
      </c>
      <c r="N441" s="132" t="s">
        <v>277</v>
      </c>
      <c r="O441" s="132" t="s">
        <v>317</v>
      </c>
      <c r="P441" s="134" t="s">
        <v>272</v>
      </c>
      <c r="Q441" s="134">
        <v>7168026</v>
      </c>
      <c r="R441" s="132" t="s">
        <v>972</v>
      </c>
      <c r="S441" s="169" t="s">
        <v>1011</v>
      </c>
      <c r="T441" s="114" t="s">
        <v>1012</v>
      </c>
      <c r="U441" s="136"/>
    </row>
    <row r="442" spans="1:21" s="115" customFormat="1" ht="51" hidden="1" customHeight="1" x14ac:dyDescent="0.25">
      <c r="A442" s="168" t="s">
        <v>7</v>
      </c>
      <c r="B442" s="132" t="s">
        <v>57</v>
      </c>
      <c r="C442" s="131" t="s">
        <v>658</v>
      </c>
      <c r="D442" s="131" t="s">
        <v>273</v>
      </c>
      <c r="E442" s="132" t="s">
        <v>274</v>
      </c>
      <c r="F442" s="133">
        <v>101009</v>
      </c>
      <c r="G442" s="135" t="s">
        <v>94</v>
      </c>
      <c r="H442" s="132" t="s">
        <v>278</v>
      </c>
      <c r="I442" s="131" t="s">
        <v>275</v>
      </c>
      <c r="J442" s="133">
        <v>10</v>
      </c>
      <c r="K442" s="132" t="s">
        <v>276</v>
      </c>
      <c r="L442" s="133">
        <v>3603025</v>
      </c>
      <c r="M442" s="131" t="s">
        <v>44</v>
      </c>
      <c r="N442" s="132" t="s">
        <v>277</v>
      </c>
      <c r="O442" s="132" t="s">
        <v>281</v>
      </c>
      <c r="P442" s="134">
        <v>18909981</v>
      </c>
      <c r="Q442" s="134"/>
      <c r="R442" s="132" t="s">
        <v>973</v>
      </c>
      <c r="S442" s="169" t="s">
        <v>1011</v>
      </c>
      <c r="T442" s="114" t="s">
        <v>1012</v>
      </c>
      <c r="U442" s="136"/>
    </row>
    <row r="443" spans="1:21" s="115" customFormat="1" ht="51" hidden="1" customHeight="1" x14ac:dyDescent="0.25">
      <c r="A443" s="168" t="s">
        <v>9</v>
      </c>
      <c r="B443" s="132" t="s">
        <v>10</v>
      </c>
      <c r="C443" s="131" t="s">
        <v>785</v>
      </c>
      <c r="D443" s="131" t="s">
        <v>273</v>
      </c>
      <c r="E443" s="132" t="s">
        <v>274</v>
      </c>
      <c r="F443" s="133">
        <v>101009</v>
      </c>
      <c r="G443" s="135" t="s">
        <v>94</v>
      </c>
      <c r="H443" s="132" t="s">
        <v>278</v>
      </c>
      <c r="I443" s="131" t="s">
        <v>275</v>
      </c>
      <c r="J443" s="133">
        <v>10</v>
      </c>
      <c r="K443" s="132" t="s">
        <v>276</v>
      </c>
      <c r="L443" s="133">
        <v>3603025</v>
      </c>
      <c r="M443" s="131" t="s">
        <v>44</v>
      </c>
      <c r="N443" s="132" t="s">
        <v>277</v>
      </c>
      <c r="O443" s="132" t="s">
        <v>281</v>
      </c>
      <c r="P443" s="134" t="s">
        <v>272</v>
      </c>
      <c r="Q443" s="134">
        <v>18909981</v>
      </c>
      <c r="R443" s="132" t="s">
        <v>973</v>
      </c>
      <c r="S443" s="169" t="s">
        <v>1011</v>
      </c>
      <c r="T443" s="114" t="s">
        <v>1012</v>
      </c>
      <c r="U443" s="136"/>
    </row>
    <row r="444" spans="1:21" s="115" customFormat="1" ht="51" hidden="1" customHeight="1" x14ac:dyDescent="0.25">
      <c r="A444" s="168" t="s">
        <v>4</v>
      </c>
      <c r="B444" s="132" t="s">
        <v>388</v>
      </c>
      <c r="C444" s="131" t="s">
        <v>271</v>
      </c>
      <c r="D444" s="131" t="s">
        <v>273</v>
      </c>
      <c r="E444" s="132" t="s">
        <v>274</v>
      </c>
      <c r="F444" s="133">
        <v>202000</v>
      </c>
      <c r="G444" s="135" t="s">
        <v>288</v>
      </c>
      <c r="H444" s="132" t="s">
        <v>292</v>
      </c>
      <c r="I444" s="131" t="s">
        <v>275</v>
      </c>
      <c r="J444" s="133">
        <v>10</v>
      </c>
      <c r="K444" s="132" t="s">
        <v>276</v>
      </c>
      <c r="L444" s="133">
        <v>3603025</v>
      </c>
      <c r="M444" s="131" t="s">
        <v>44</v>
      </c>
      <c r="N444" s="132" t="s">
        <v>277</v>
      </c>
      <c r="O444" s="132" t="s">
        <v>974</v>
      </c>
      <c r="P444" s="134" t="s">
        <v>272</v>
      </c>
      <c r="Q444" s="134">
        <v>150000000</v>
      </c>
      <c r="R444" s="132" t="s">
        <v>975</v>
      </c>
      <c r="S444" s="169" t="s">
        <v>1011</v>
      </c>
      <c r="T444" s="114" t="s">
        <v>1012</v>
      </c>
      <c r="U444" s="136"/>
    </row>
    <row r="445" spans="1:21" s="115" customFormat="1" ht="51" hidden="1" customHeight="1" x14ac:dyDescent="0.25">
      <c r="A445" s="168" t="s">
        <v>642</v>
      </c>
      <c r="B445" s="132" t="s">
        <v>24</v>
      </c>
      <c r="C445" s="131" t="s">
        <v>954</v>
      </c>
      <c r="D445" s="131" t="s">
        <v>273</v>
      </c>
      <c r="E445" s="132" t="s">
        <v>274</v>
      </c>
      <c r="F445" s="133">
        <v>922610</v>
      </c>
      <c r="G445" s="133">
        <v>10</v>
      </c>
      <c r="H445" s="132" t="s">
        <v>955</v>
      </c>
      <c r="I445" s="131" t="s">
        <v>275</v>
      </c>
      <c r="J445" s="133">
        <v>10</v>
      </c>
      <c r="K445" s="132" t="s">
        <v>276</v>
      </c>
      <c r="L445" s="133">
        <v>3603025</v>
      </c>
      <c r="M445" s="131" t="s">
        <v>44</v>
      </c>
      <c r="N445" s="132" t="s">
        <v>277</v>
      </c>
      <c r="O445" s="132" t="s">
        <v>281</v>
      </c>
      <c r="P445" s="134" t="s">
        <v>272</v>
      </c>
      <c r="Q445" s="134">
        <v>2049596</v>
      </c>
      <c r="R445" s="132" t="s">
        <v>976</v>
      </c>
      <c r="S445" s="169" t="s">
        <v>1011</v>
      </c>
      <c r="T445" s="114" t="s">
        <v>1012</v>
      </c>
      <c r="U445" s="136"/>
    </row>
    <row r="446" spans="1:21" s="115" customFormat="1" ht="51" hidden="1" customHeight="1" x14ac:dyDescent="0.25">
      <c r="A446" s="168" t="s">
        <v>5</v>
      </c>
      <c r="B446" s="132" t="s">
        <v>6</v>
      </c>
      <c r="C446" s="131" t="s">
        <v>384</v>
      </c>
      <c r="D446" s="131" t="s">
        <v>273</v>
      </c>
      <c r="E446" s="132" t="s">
        <v>274</v>
      </c>
      <c r="F446" s="133">
        <v>920610</v>
      </c>
      <c r="G446" s="133">
        <v>10</v>
      </c>
      <c r="H446" s="132" t="s">
        <v>385</v>
      </c>
      <c r="I446" s="131" t="s">
        <v>275</v>
      </c>
      <c r="J446" s="133">
        <v>10</v>
      </c>
      <c r="K446" s="132" t="s">
        <v>276</v>
      </c>
      <c r="L446" s="133">
        <v>3603025</v>
      </c>
      <c r="M446" s="131" t="s">
        <v>44</v>
      </c>
      <c r="N446" s="132" t="s">
        <v>277</v>
      </c>
      <c r="O446" s="132" t="s">
        <v>281</v>
      </c>
      <c r="P446" s="134" t="s">
        <v>272</v>
      </c>
      <c r="Q446" s="134">
        <v>2732795</v>
      </c>
      <c r="R446" s="132" t="s">
        <v>977</v>
      </c>
      <c r="S446" s="169" t="s">
        <v>1011</v>
      </c>
      <c r="T446" s="114" t="s">
        <v>1012</v>
      </c>
      <c r="U446" s="136"/>
    </row>
    <row r="447" spans="1:21" s="115" customFormat="1" ht="51" hidden="1" customHeight="1" x14ac:dyDescent="0.25">
      <c r="A447" s="168" t="s">
        <v>9</v>
      </c>
      <c r="B447" s="132" t="s">
        <v>10</v>
      </c>
      <c r="C447" s="131" t="s">
        <v>978</v>
      </c>
      <c r="D447" s="131" t="s">
        <v>273</v>
      </c>
      <c r="E447" s="132" t="s">
        <v>274</v>
      </c>
      <c r="F447" s="133">
        <v>910410</v>
      </c>
      <c r="G447" s="133">
        <v>10</v>
      </c>
      <c r="H447" s="132" t="s">
        <v>979</v>
      </c>
      <c r="I447" s="131" t="s">
        <v>275</v>
      </c>
      <c r="J447" s="133">
        <v>10</v>
      </c>
      <c r="K447" s="132" t="s">
        <v>276</v>
      </c>
      <c r="L447" s="133">
        <v>3603025</v>
      </c>
      <c r="M447" s="131" t="s">
        <v>44</v>
      </c>
      <c r="N447" s="132" t="s">
        <v>277</v>
      </c>
      <c r="O447" s="132" t="s">
        <v>281</v>
      </c>
      <c r="P447" s="134" t="s">
        <v>272</v>
      </c>
      <c r="Q447" s="134">
        <v>2202620</v>
      </c>
      <c r="R447" s="132" t="s">
        <v>980</v>
      </c>
      <c r="S447" s="169" t="s">
        <v>1011</v>
      </c>
      <c r="T447" s="114" t="s">
        <v>1012</v>
      </c>
      <c r="U447" s="136"/>
    </row>
    <row r="448" spans="1:21" s="115" customFormat="1" ht="51" hidden="1" customHeight="1" x14ac:dyDescent="0.25">
      <c r="A448" s="168" t="s">
        <v>642</v>
      </c>
      <c r="B448" s="132" t="s">
        <v>24</v>
      </c>
      <c r="C448" s="131" t="s">
        <v>643</v>
      </c>
      <c r="D448" s="131" t="s">
        <v>273</v>
      </c>
      <c r="E448" s="132" t="s">
        <v>274</v>
      </c>
      <c r="F448" s="133">
        <v>912310</v>
      </c>
      <c r="G448" s="133">
        <v>10</v>
      </c>
      <c r="H448" s="132" t="s">
        <v>644</v>
      </c>
      <c r="I448" s="131" t="s">
        <v>275</v>
      </c>
      <c r="J448" s="133">
        <v>10</v>
      </c>
      <c r="K448" s="132" t="s">
        <v>276</v>
      </c>
      <c r="L448" s="133">
        <v>3603025</v>
      </c>
      <c r="M448" s="131" t="s">
        <v>44</v>
      </c>
      <c r="N448" s="132" t="s">
        <v>277</v>
      </c>
      <c r="O448" s="132" t="s">
        <v>281</v>
      </c>
      <c r="P448" s="134" t="s">
        <v>272</v>
      </c>
      <c r="Q448" s="134">
        <v>3689273</v>
      </c>
      <c r="R448" s="132" t="s">
        <v>981</v>
      </c>
      <c r="S448" s="169" t="s">
        <v>1011</v>
      </c>
      <c r="T448" s="114" t="s">
        <v>1012</v>
      </c>
      <c r="U448" s="136"/>
    </row>
    <row r="449" spans="1:21" s="115" customFormat="1" ht="51" hidden="1" customHeight="1" x14ac:dyDescent="0.25">
      <c r="A449" s="168" t="s">
        <v>7</v>
      </c>
      <c r="B449" s="132" t="s">
        <v>57</v>
      </c>
      <c r="C449" s="131" t="s">
        <v>756</v>
      </c>
      <c r="D449" s="131" t="s">
        <v>273</v>
      </c>
      <c r="E449" s="132" t="s">
        <v>274</v>
      </c>
      <c r="F449" s="133">
        <v>920710</v>
      </c>
      <c r="G449" s="133">
        <v>10</v>
      </c>
      <c r="H449" s="132" t="s">
        <v>757</v>
      </c>
      <c r="I449" s="131" t="s">
        <v>275</v>
      </c>
      <c r="J449" s="133">
        <v>10</v>
      </c>
      <c r="K449" s="132" t="s">
        <v>276</v>
      </c>
      <c r="L449" s="133">
        <v>3603025</v>
      </c>
      <c r="M449" s="131" t="s">
        <v>44</v>
      </c>
      <c r="N449" s="132" t="s">
        <v>277</v>
      </c>
      <c r="O449" s="132" t="s">
        <v>281</v>
      </c>
      <c r="P449" s="134" t="s">
        <v>272</v>
      </c>
      <c r="Q449" s="134">
        <v>1503037</v>
      </c>
      <c r="R449" s="132" t="s">
        <v>982</v>
      </c>
      <c r="S449" s="169" t="s">
        <v>1011</v>
      </c>
      <c r="T449" s="114" t="s">
        <v>1012</v>
      </c>
      <c r="U449" s="136"/>
    </row>
    <row r="450" spans="1:21" s="115" customFormat="1" ht="51" hidden="1" customHeight="1" x14ac:dyDescent="0.25">
      <c r="A450" s="168" t="s">
        <v>642</v>
      </c>
      <c r="B450" s="132" t="s">
        <v>24</v>
      </c>
      <c r="C450" s="131" t="s">
        <v>983</v>
      </c>
      <c r="D450" s="131" t="s">
        <v>273</v>
      </c>
      <c r="E450" s="132" t="s">
        <v>274</v>
      </c>
      <c r="F450" s="133">
        <v>931010</v>
      </c>
      <c r="G450" s="133">
        <v>10</v>
      </c>
      <c r="H450" s="132" t="s">
        <v>984</v>
      </c>
      <c r="I450" s="131" t="s">
        <v>275</v>
      </c>
      <c r="J450" s="133">
        <v>10</v>
      </c>
      <c r="K450" s="132" t="s">
        <v>276</v>
      </c>
      <c r="L450" s="133">
        <v>3603025</v>
      </c>
      <c r="M450" s="131" t="s">
        <v>44</v>
      </c>
      <c r="N450" s="132" t="s">
        <v>277</v>
      </c>
      <c r="O450" s="132" t="s">
        <v>281</v>
      </c>
      <c r="P450" s="134" t="s">
        <v>272</v>
      </c>
      <c r="Q450" s="134">
        <v>5917939</v>
      </c>
      <c r="R450" s="132" t="s">
        <v>985</v>
      </c>
      <c r="S450" s="169" t="s">
        <v>1011</v>
      </c>
      <c r="T450" s="114" t="s">
        <v>1012</v>
      </c>
      <c r="U450" s="136"/>
    </row>
    <row r="451" spans="1:21" s="115" customFormat="1" ht="51" hidden="1" customHeight="1" x14ac:dyDescent="0.25">
      <c r="A451" s="168" t="s">
        <v>21</v>
      </c>
      <c r="B451" s="132" t="s">
        <v>22</v>
      </c>
      <c r="C451" s="131" t="s">
        <v>566</v>
      </c>
      <c r="D451" s="131" t="s">
        <v>273</v>
      </c>
      <c r="E451" s="132" t="s">
        <v>274</v>
      </c>
      <c r="F451" s="133">
        <v>922310</v>
      </c>
      <c r="G451" s="133">
        <v>10</v>
      </c>
      <c r="H451" s="132" t="s">
        <v>567</v>
      </c>
      <c r="I451" s="131" t="s">
        <v>275</v>
      </c>
      <c r="J451" s="133">
        <v>10</v>
      </c>
      <c r="K451" s="132" t="s">
        <v>276</v>
      </c>
      <c r="L451" s="133">
        <v>3603025</v>
      </c>
      <c r="M451" s="131" t="s">
        <v>44</v>
      </c>
      <c r="N451" s="132" t="s">
        <v>277</v>
      </c>
      <c r="O451" s="132" t="s">
        <v>281</v>
      </c>
      <c r="P451" s="134" t="s">
        <v>272</v>
      </c>
      <c r="Q451" s="134">
        <v>3689273</v>
      </c>
      <c r="R451" s="132" t="s">
        <v>986</v>
      </c>
      <c r="S451" s="169" t="s">
        <v>1011</v>
      </c>
      <c r="T451" s="114" t="s">
        <v>1012</v>
      </c>
      <c r="U451" s="136"/>
    </row>
    <row r="452" spans="1:21" s="115" customFormat="1" ht="51" hidden="1" customHeight="1" x14ac:dyDescent="0.25">
      <c r="A452" s="168" t="s">
        <v>231</v>
      </c>
      <c r="B452" s="132" t="s">
        <v>63</v>
      </c>
      <c r="C452" s="131" t="s">
        <v>741</v>
      </c>
      <c r="D452" s="131" t="s">
        <v>273</v>
      </c>
      <c r="E452" s="132" t="s">
        <v>274</v>
      </c>
      <c r="F452" s="133">
        <v>953810</v>
      </c>
      <c r="G452" s="133">
        <v>10</v>
      </c>
      <c r="H452" s="132" t="s">
        <v>742</v>
      </c>
      <c r="I452" s="131" t="s">
        <v>275</v>
      </c>
      <c r="J452" s="133">
        <v>10</v>
      </c>
      <c r="K452" s="132" t="s">
        <v>276</v>
      </c>
      <c r="L452" s="133">
        <v>3603025</v>
      </c>
      <c r="M452" s="131" t="s">
        <v>44</v>
      </c>
      <c r="N452" s="132" t="s">
        <v>277</v>
      </c>
      <c r="O452" s="132" t="s">
        <v>281</v>
      </c>
      <c r="P452" s="134" t="s">
        <v>272</v>
      </c>
      <c r="Q452" s="134">
        <v>3279354</v>
      </c>
      <c r="R452" s="132" t="s">
        <v>987</v>
      </c>
      <c r="S452" s="169" t="s">
        <v>1011</v>
      </c>
      <c r="T452" s="114" t="s">
        <v>1012</v>
      </c>
      <c r="U452" s="136"/>
    </row>
    <row r="453" spans="1:21" s="115" customFormat="1" ht="51" hidden="1" customHeight="1" x14ac:dyDescent="0.25">
      <c r="A453" s="168" t="s">
        <v>592</v>
      </c>
      <c r="B453" s="132" t="s">
        <v>30</v>
      </c>
      <c r="C453" s="131" t="s">
        <v>811</v>
      </c>
      <c r="D453" s="131" t="s">
        <v>273</v>
      </c>
      <c r="E453" s="132" t="s">
        <v>274</v>
      </c>
      <c r="F453" s="133">
        <v>953210</v>
      </c>
      <c r="G453" s="133">
        <v>10</v>
      </c>
      <c r="H453" s="132" t="s">
        <v>812</v>
      </c>
      <c r="I453" s="131" t="s">
        <v>275</v>
      </c>
      <c r="J453" s="133">
        <v>10</v>
      </c>
      <c r="K453" s="132" t="s">
        <v>276</v>
      </c>
      <c r="L453" s="133">
        <v>3603025</v>
      </c>
      <c r="M453" s="131" t="s">
        <v>44</v>
      </c>
      <c r="N453" s="132" t="s">
        <v>277</v>
      </c>
      <c r="O453" s="132" t="s">
        <v>281</v>
      </c>
      <c r="P453" s="134" t="s">
        <v>272</v>
      </c>
      <c r="Q453" s="134">
        <v>11067818</v>
      </c>
      <c r="R453" s="132" t="s">
        <v>988</v>
      </c>
      <c r="S453" s="169" t="s">
        <v>1011</v>
      </c>
      <c r="T453" s="114" t="s">
        <v>1012</v>
      </c>
      <c r="U453" s="136"/>
    </row>
    <row r="454" spans="1:21" s="115" customFormat="1" ht="51" hidden="1" customHeight="1" x14ac:dyDescent="0.25">
      <c r="A454" s="168" t="s">
        <v>328</v>
      </c>
      <c r="B454" s="132" t="s">
        <v>23</v>
      </c>
      <c r="C454" s="131" t="s">
        <v>365</v>
      </c>
      <c r="D454" s="131" t="s">
        <v>273</v>
      </c>
      <c r="E454" s="132" t="s">
        <v>274</v>
      </c>
      <c r="F454" s="133">
        <v>954110</v>
      </c>
      <c r="G454" s="133">
        <v>10</v>
      </c>
      <c r="H454" s="132" t="s">
        <v>366</v>
      </c>
      <c r="I454" s="131" t="s">
        <v>275</v>
      </c>
      <c r="J454" s="133">
        <v>10</v>
      </c>
      <c r="K454" s="132" t="s">
        <v>276</v>
      </c>
      <c r="L454" s="133">
        <v>3603025</v>
      </c>
      <c r="M454" s="131" t="s">
        <v>44</v>
      </c>
      <c r="N454" s="132" t="s">
        <v>277</v>
      </c>
      <c r="O454" s="132" t="s">
        <v>281</v>
      </c>
      <c r="P454" s="134" t="s">
        <v>272</v>
      </c>
      <c r="Q454" s="134">
        <v>1639677</v>
      </c>
      <c r="R454" s="132" t="s">
        <v>989</v>
      </c>
      <c r="S454" s="169" t="s">
        <v>1011</v>
      </c>
      <c r="T454" s="114" t="s">
        <v>1012</v>
      </c>
      <c r="U454" s="136"/>
    </row>
    <row r="455" spans="1:21" s="115" customFormat="1" ht="51" hidden="1" customHeight="1" x14ac:dyDescent="0.25">
      <c r="A455" s="168" t="s">
        <v>4</v>
      </c>
      <c r="B455" s="132" t="s">
        <v>388</v>
      </c>
      <c r="C455" s="131" t="s">
        <v>271</v>
      </c>
      <c r="D455" s="131" t="s">
        <v>273</v>
      </c>
      <c r="E455" s="132" t="s">
        <v>274</v>
      </c>
      <c r="F455" s="133">
        <v>303034</v>
      </c>
      <c r="G455" s="133">
        <v>34</v>
      </c>
      <c r="H455" s="132" t="s">
        <v>296</v>
      </c>
      <c r="I455" s="131" t="s">
        <v>275</v>
      </c>
      <c r="J455" s="133">
        <v>20</v>
      </c>
      <c r="K455" s="132" t="s">
        <v>276</v>
      </c>
      <c r="L455" s="133">
        <v>3603025</v>
      </c>
      <c r="M455" s="131" t="s">
        <v>44</v>
      </c>
      <c r="N455" s="132" t="s">
        <v>277</v>
      </c>
      <c r="O455" s="132" t="s">
        <v>297</v>
      </c>
      <c r="P455" s="134">
        <v>308633902</v>
      </c>
      <c r="Q455" s="134"/>
      <c r="R455" s="132" t="s">
        <v>990</v>
      </c>
      <c r="S455" s="169" t="s">
        <v>1011</v>
      </c>
      <c r="T455" s="114" t="s">
        <v>1012</v>
      </c>
      <c r="U455" s="136"/>
    </row>
    <row r="456" spans="1:21" s="115" customFormat="1" ht="51" hidden="1" customHeight="1" x14ac:dyDescent="0.25">
      <c r="A456" s="168" t="s">
        <v>4</v>
      </c>
      <c r="B456" s="132" t="s">
        <v>388</v>
      </c>
      <c r="C456" s="131" t="s">
        <v>271</v>
      </c>
      <c r="D456" s="131" t="s">
        <v>273</v>
      </c>
      <c r="E456" s="132" t="s">
        <v>274</v>
      </c>
      <c r="F456" s="133">
        <v>404034</v>
      </c>
      <c r="G456" s="133">
        <v>34</v>
      </c>
      <c r="H456" s="132" t="s">
        <v>520</v>
      </c>
      <c r="I456" s="131" t="s">
        <v>275</v>
      </c>
      <c r="J456" s="133">
        <v>20</v>
      </c>
      <c r="K456" s="132" t="s">
        <v>276</v>
      </c>
      <c r="L456" s="133">
        <v>3603025</v>
      </c>
      <c r="M456" s="131" t="s">
        <v>44</v>
      </c>
      <c r="N456" s="132" t="s">
        <v>277</v>
      </c>
      <c r="O456" s="132" t="s">
        <v>305</v>
      </c>
      <c r="P456" s="134" t="s">
        <v>272</v>
      </c>
      <c r="Q456" s="134">
        <v>308633902</v>
      </c>
      <c r="R456" s="132" t="s">
        <v>990</v>
      </c>
      <c r="S456" s="169" t="s">
        <v>1011</v>
      </c>
      <c r="T456" s="114" t="s">
        <v>1012</v>
      </c>
      <c r="U456" s="136"/>
    </row>
    <row r="457" spans="1:21" s="115" customFormat="1" ht="51" hidden="1" customHeight="1" x14ac:dyDescent="0.25">
      <c r="A457" s="168" t="s">
        <v>12</v>
      </c>
      <c r="B457" s="132" t="s">
        <v>13</v>
      </c>
      <c r="C457" s="131" t="s">
        <v>991</v>
      </c>
      <c r="D457" s="131" t="s">
        <v>531</v>
      </c>
      <c r="E457" s="132" t="s">
        <v>532</v>
      </c>
      <c r="F457" s="133">
        <v>911310</v>
      </c>
      <c r="G457" s="133">
        <v>10</v>
      </c>
      <c r="H457" s="132" t="s">
        <v>992</v>
      </c>
      <c r="I457" s="131" t="s">
        <v>533</v>
      </c>
      <c r="J457" s="133">
        <v>10</v>
      </c>
      <c r="K457" s="132" t="s">
        <v>534</v>
      </c>
      <c r="L457" s="133">
        <v>3602031</v>
      </c>
      <c r="M457" s="131" t="s">
        <v>44</v>
      </c>
      <c r="N457" s="132" t="s">
        <v>535</v>
      </c>
      <c r="O457" s="132" t="s">
        <v>287</v>
      </c>
      <c r="P457" s="134">
        <v>80879</v>
      </c>
      <c r="Q457" s="134"/>
      <c r="R457" s="132" t="s">
        <v>993</v>
      </c>
      <c r="S457" s="169" t="s">
        <v>1011</v>
      </c>
      <c r="T457" s="114" t="s">
        <v>1012</v>
      </c>
      <c r="U457" s="136"/>
    </row>
    <row r="458" spans="1:21" s="115" customFormat="1" ht="51" hidden="1" customHeight="1" x14ac:dyDescent="0.25">
      <c r="A458" s="168" t="s">
        <v>12</v>
      </c>
      <c r="B458" s="132" t="s">
        <v>13</v>
      </c>
      <c r="C458" s="131" t="s">
        <v>991</v>
      </c>
      <c r="D458" s="131" t="s">
        <v>273</v>
      </c>
      <c r="E458" s="132" t="s">
        <v>274</v>
      </c>
      <c r="F458" s="133">
        <v>911345</v>
      </c>
      <c r="G458" s="133">
        <v>45</v>
      </c>
      <c r="H458" s="132" t="s">
        <v>992</v>
      </c>
      <c r="I458" s="131" t="s">
        <v>275</v>
      </c>
      <c r="J458" s="133">
        <v>10</v>
      </c>
      <c r="K458" s="132" t="s">
        <v>276</v>
      </c>
      <c r="L458" s="133">
        <v>3603025</v>
      </c>
      <c r="M458" s="131" t="s">
        <v>44</v>
      </c>
      <c r="N458" s="132" t="s">
        <v>277</v>
      </c>
      <c r="O458" s="132" t="s">
        <v>305</v>
      </c>
      <c r="P458" s="134">
        <v>6168</v>
      </c>
      <c r="Q458" s="134"/>
      <c r="R458" s="132" t="s">
        <v>993</v>
      </c>
      <c r="S458" s="169" t="s">
        <v>1011</v>
      </c>
      <c r="T458" s="114" t="s">
        <v>1012</v>
      </c>
      <c r="U458" s="136"/>
    </row>
    <row r="459" spans="1:21" s="115" customFormat="1" ht="51" hidden="1" customHeight="1" x14ac:dyDescent="0.25">
      <c r="A459" s="168" t="s">
        <v>578</v>
      </c>
      <c r="B459" s="132" t="s">
        <v>14</v>
      </c>
      <c r="C459" s="131" t="s">
        <v>607</v>
      </c>
      <c r="D459" s="131" t="s">
        <v>273</v>
      </c>
      <c r="E459" s="132" t="s">
        <v>274</v>
      </c>
      <c r="F459" s="133">
        <v>952045</v>
      </c>
      <c r="G459" s="133">
        <v>45</v>
      </c>
      <c r="H459" s="132" t="s">
        <v>606</v>
      </c>
      <c r="I459" s="131" t="s">
        <v>275</v>
      </c>
      <c r="J459" s="133">
        <v>10</v>
      </c>
      <c r="K459" s="132" t="s">
        <v>276</v>
      </c>
      <c r="L459" s="133">
        <v>3603025</v>
      </c>
      <c r="M459" s="131" t="s">
        <v>44</v>
      </c>
      <c r="N459" s="132" t="s">
        <v>277</v>
      </c>
      <c r="O459" s="132" t="s">
        <v>286</v>
      </c>
      <c r="P459" s="134" t="s">
        <v>272</v>
      </c>
      <c r="Q459" s="134">
        <v>20000000</v>
      </c>
      <c r="R459" s="132" t="s">
        <v>994</v>
      </c>
      <c r="S459" s="169" t="s">
        <v>1011</v>
      </c>
      <c r="T459" s="114" t="s">
        <v>1012</v>
      </c>
      <c r="U459" s="136"/>
    </row>
    <row r="460" spans="1:21" s="115" customFormat="1" ht="51" hidden="1" customHeight="1" x14ac:dyDescent="0.25">
      <c r="A460" s="168" t="s">
        <v>815</v>
      </c>
      <c r="B460" s="132" t="s">
        <v>26</v>
      </c>
      <c r="C460" s="131" t="s">
        <v>816</v>
      </c>
      <c r="D460" s="131" t="s">
        <v>273</v>
      </c>
      <c r="E460" s="132" t="s">
        <v>274</v>
      </c>
      <c r="F460" s="133">
        <v>951710</v>
      </c>
      <c r="G460" s="133">
        <v>10</v>
      </c>
      <c r="H460" s="132" t="s">
        <v>817</v>
      </c>
      <c r="I460" s="131" t="s">
        <v>275</v>
      </c>
      <c r="J460" s="133">
        <v>10</v>
      </c>
      <c r="K460" s="132" t="s">
        <v>276</v>
      </c>
      <c r="L460" s="133">
        <v>3603025</v>
      </c>
      <c r="M460" s="131" t="s">
        <v>44</v>
      </c>
      <c r="N460" s="132" t="s">
        <v>277</v>
      </c>
      <c r="O460" s="132" t="s">
        <v>232</v>
      </c>
      <c r="P460" s="134" t="s">
        <v>272</v>
      </c>
      <c r="Q460" s="134">
        <v>49000000</v>
      </c>
      <c r="R460" s="132" t="s">
        <v>995</v>
      </c>
      <c r="S460" s="169" t="s">
        <v>1011</v>
      </c>
      <c r="T460" s="114" t="s">
        <v>1012</v>
      </c>
      <c r="U460" s="136"/>
    </row>
    <row r="461" spans="1:21" s="115" customFormat="1" ht="51" hidden="1" customHeight="1" x14ac:dyDescent="0.25">
      <c r="A461" s="168" t="s">
        <v>783</v>
      </c>
      <c r="B461" s="132" t="s">
        <v>59</v>
      </c>
      <c r="C461" s="131" t="s">
        <v>821</v>
      </c>
      <c r="D461" s="131" t="s">
        <v>273</v>
      </c>
      <c r="E461" s="132" t="s">
        <v>274</v>
      </c>
      <c r="F461" s="133">
        <v>951618</v>
      </c>
      <c r="G461" s="133">
        <v>18</v>
      </c>
      <c r="H461" s="132" t="s">
        <v>822</v>
      </c>
      <c r="I461" s="131" t="s">
        <v>275</v>
      </c>
      <c r="J461" s="133">
        <v>26</v>
      </c>
      <c r="K461" s="132" t="s">
        <v>276</v>
      </c>
      <c r="L461" s="133">
        <v>3603025</v>
      </c>
      <c r="M461" s="131" t="s">
        <v>44</v>
      </c>
      <c r="N461" s="132" t="s">
        <v>277</v>
      </c>
      <c r="O461" s="132" t="s">
        <v>287</v>
      </c>
      <c r="P461" s="134">
        <v>5976750</v>
      </c>
      <c r="Q461" s="134"/>
      <c r="R461" s="132" t="s">
        <v>996</v>
      </c>
      <c r="S461" s="169" t="s">
        <v>1011</v>
      </c>
      <c r="T461" s="114" t="s">
        <v>1012</v>
      </c>
      <c r="U461" s="136"/>
    </row>
    <row r="462" spans="1:21" s="115" customFormat="1" ht="51" hidden="1" customHeight="1" x14ac:dyDescent="0.25">
      <c r="A462" s="168" t="s">
        <v>12</v>
      </c>
      <c r="B462" s="132" t="s">
        <v>13</v>
      </c>
      <c r="C462" s="131" t="s">
        <v>353</v>
      </c>
      <c r="D462" s="131" t="s">
        <v>273</v>
      </c>
      <c r="E462" s="132" t="s">
        <v>274</v>
      </c>
      <c r="F462" s="133">
        <v>922110</v>
      </c>
      <c r="G462" s="133">
        <v>10</v>
      </c>
      <c r="H462" s="132" t="s">
        <v>354</v>
      </c>
      <c r="I462" s="131" t="s">
        <v>275</v>
      </c>
      <c r="J462" s="133">
        <v>10</v>
      </c>
      <c r="K462" s="132" t="s">
        <v>276</v>
      </c>
      <c r="L462" s="133">
        <v>3603025</v>
      </c>
      <c r="M462" s="131" t="s">
        <v>44</v>
      </c>
      <c r="N462" s="132" t="s">
        <v>277</v>
      </c>
      <c r="O462" s="132" t="s">
        <v>317</v>
      </c>
      <c r="P462" s="134" t="s">
        <v>272</v>
      </c>
      <c r="Q462" s="134">
        <v>10000000</v>
      </c>
      <c r="R462" s="132" t="s">
        <v>997</v>
      </c>
      <c r="S462" s="169" t="s">
        <v>1011</v>
      </c>
      <c r="T462" s="114" t="s">
        <v>1012</v>
      </c>
      <c r="U462" s="136"/>
    </row>
    <row r="463" spans="1:21" s="115" customFormat="1" ht="51" hidden="1" customHeight="1" x14ac:dyDescent="0.25">
      <c r="A463" s="168" t="s">
        <v>783</v>
      </c>
      <c r="B463" s="132" t="s">
        <v>59</v>
      </c>
      <c r="C463" s="131" t="s">
        <v>784</v>
      </c>
      <c r="D463" s="131" t="s">
        <v>273</v>
      </c>
      <c r="E463" s="132" t="s">
        <v>274</v>
      </c>
      <c r="F463" s="133">
        <v>101000</v>
      </c>
      <c r="G463" s="135" t="s">
        <v>288</v>
      </c>
      <c r="H463" s="132" t="s">
        <v>278</v>
      </c>
      <c r="I463" s="131" t="s">
        <v>275</v>
      </c>
      <c r="J463" s="133">
        <v>10</v>
      </c>
      <c r="K463" s="132" t="s">
        <v>276</v>
      </c>
      <c r="L463" s="133">
        <v>3603025</v>
      </c>
      <c r="M463" s="131" t="s">
        <v>44</v>
      </c>
      <c r="N463" s="132" t="s">
        <v>277</v>
      </c>
      <c r="O463" s="132" t="s">
        <v>245</v>
      </c>
      <c r="P463" s="134" t="s">
        <v>272</v>
      </c>
      <c r="Q463" s="134">
        <v>2800000</v>
      </c>
      <c r="R463" s="132" t="s">
        <v>998</v>
      </c>
      <c r="S463" s="169" t="s">
        <v>1011</v>
      </c>
      <c r="T463" s="114" t="s">
        <v>1012</v>
      </c>
      <c r="U463" s="136"/>
    </row>
    <row r="464" spans="1:21" s="115" customFormat="1" ht="51" hidden="1" customHeight="1" x14ac:dyDescent="0.25">
      <c r="A464" s="168" t="s">
        <v>783</v>
      </c>
      <c r="B464" s="132" t="s">
        <v>59</v>
      </c>
      <c r="C464" s="131" t="s">
        <v>821</v>
      </c>
      <c r="D464" s="131" t="s">
        <v>273</v>
      </c>
      <c r="E464" s="132" t="s">
        <v>274</v>
      </c>
      <c r="F464" s="133">
        <v>951610</v>
      </c>
      <c r="G464" s="133">
        <v>10</v>
      </c>
      <c r="H464" s="132" t="s">
        <v>822</v>
      </c>
      <c r="I464" s="131" t="s">
        <v>275</v>
      </c>
      <c r="J464" s="133">
        <v>10</v>
      </c>
      <c r="K464" s="132" t="s">
        <v>276</v>
      </c>
      <c r="L464" s="133">
        <v>3603025</v>
      </c>
      <c r="M464" s="131" t="s">
        <v>44</v>
      </c>
      <c r="N464" s="132" t="s">
        <v>277</v>
      </c>
      <c r="O464" s="132" t="s">
        <v>281</v>
      </c>
      <c r="P464" s="134" t="s">
        <v>272</v>
      </c>
      <c r="Q464" s="134">
        <v>15000000</v>
      </c>
      <c r="R464" s="132" t="s">
        <v>999</v>
      </c>
      <c r="S464" s="169" t="s">
        <v>1011</v>
      </c>
      <c r="T464" s="114" t="s">
        <v>1012</v>
      </c>
      <c r="U464" s="136"/>
    </row>
    <row r="465" spans="1:22" s="115" customFormat="1" ht="51" hidden="1" customHeight="1" x14ac:dyDescent="0.25">
      <c r="A465" s="168" t="s">
        <v>783</v>
      </c>
      <c r="B465" s="132" t="s">
        <v>59</v>
      </c>
      <c r="C465" s="131" t="s">
        <v>821</v>
      </c>
      <c r="D465" s="131" t="s">
        <v>273</v>
      </c>
      <c r="E465" s="132" t="s">
        <v>274</v>
      </c>
      <c r="F465" s="133">
        <v>951610</v>
      </c>
      <c r="G465" s="133">
        <v>10</v>
      </c>
      <c r="H465" s="132" t="s">
        <v>822</v>
      </c>
      <c r="I465" s="131" t="s">
        <v>275</v>
      </c>
      <c r="J465" s="133">
        <v>10</v>
      </c>
      <c r="K465" s="132" t="s">
        <v>276</v>
      </c>
      <c r="L465" s="133">
        <v>3603025</v>
      </c>
      <c r="M465" s="131" t="s">
        <v>44</v>
      </c>
      <c r="N465" s="132" t="s">
        <v>277</v>
      </c>
      <c r="O465" s="132" t="s">
        <v>281</v>
      </c>
      <c r="P465" s="134" t="s">
        <v>272</v>
      </c>
      <c r="Q465" s="134">
        <v>2437953</v>
      </c>
      <c r="R465" s="132" t="s">
        <v>1000</v>
      </c>
      <c r="S465" s="169" t="s">
        <v>1011</v>
      </c>
      <c r="T465" s="114" t="s">
        <v>1012</v>
      </c>
      <c r="U465" s="136"/>
    </row>
    <row r="466" spans="1:22" s="115" customFormat="1" ht="51" hidden="1" customHeight="1" x14ac:dyDescent="0.25">
      <c r="A466" s="168" t="s">
        <v>815</v>
      </c>
      <c r="B466" s="132" t="s">
        <v>26</v>
      </c>
      <c r="C466" s="131" t="s">
        <v>1001</v>
      </c>
      <c r="D466" s="131" t="s">
        <v>392</v>
      </c>
      <c r="E466" s="132" t="s">
        <v>393</v>
      </c>
      <c r="F466" s="133">
        <v>101000</v>
      </c>
      <c r="G466" s="135" t="s">
        <v>288</v>
      </c>
      <c r="H466" s="132" t="s">
        <v>278</v>
      </c>
      <c r="I466" s="131" t="s">
        <v>394</v>
      </c>
      <c r="J466" s="133">
        <v>10</v>
      </c>
      <c r="K466" s="132" t="s">
        <v>395</v>
      </c>
      <c r="L466" s="133">
        <v>3603010</v>
      </c>
      <c r="M466" s="131" t="s">
        <v>44</v>
      </c>
      <c r="N466" s="132" t="s">
        <v>396</v>
      </c>
      <c r="O466" s="132" t="s">
        <v>281</v>
      </c>
      <c r="P466" s="134" t="s">
        <v>272</v>
      </c>
      <c r="Q466" s="134">
        <v>6500000</v>
      </c>
      <c r="R466" s="132" t="s">
        <v>1002</v>
      </c>
      <c r="S466" s="169" t="s">
        <v>1011</v>
      </c>
      <c r="T466" s="114" t="s">
        <v>1012</v>
      </c>
      <c r="U466" s="136"/>
    </row>
    <row r="467" spans="1:22" s="115" customFormat="1" ht="51" hidden="1" customHeight="1" x14ac:dyDescent="0.25">
      <c r="A467" s="168" t="s">
        <v>815</v>
      </c>
      <c r="B467" s="132" t="s">
        <v>26</v>
      </c>
      <c r="C467" s="131" t="s">
        <v>816</v>
      </c>
      <c r="D467" s="131" t="s">
        <v>273</v>
      </c>
      <c r="E467" s="132" t="s">
        <v>274</v>
      </c>
      <c r="F467" s="133">
        <v>951710</v>
      </c>
      <c r="G467" s="133">
        <v>10</v>
      </c>
      <c r="H467" s="132" t="s">
        <v>817</v>
      </c>
      <c r="I467" s="131" t="s">
        <v>275</v>
      </c>
      <c r="J467" s="133">
        <v>10</v>
      </c>
      <c r="K467" s="132" t="s">
        <v>276</v>
      </c>
      <c r="L467" s="133">
        <v>3603025</v>
      </c>
      <c r="M467" s="131" t="s">
        <v>44</v>
      </c>
      <c r="N467" s="132" t="s">
        <v>277</v>
      </c>
      <c r="O467" s="132" t="s">
        <v>281</v>
      </c>
      <c r="P467" s="134" t="s">
        <v>272</v>
      </c>
      <c r="Q467" s="134">
        <v>6500000</v>
      </c>
      <c r="R467" s="132" t="s">
        <v>1003</v>
      </c>
      <c r="S467" s="169" t="s">
        <v>1011</v>
      </c>
      <c r="T467" s="114" t="s">
        <v>1012</v>
      </c>
      <c r="U467" s="136"/>
    </row>
    <row r="468" spans="1:22" s="115" customFormat="1" ht="51" hidden="1" customHeight="1" x14ac:dyDescent="0.25">
      <c r="A468" s="168" t="s">
        <v>285</v>
      </c>
      <c r="B468" s="154" t="s">
        <v>8</v>
      </c>
      <c r="C468" s="131" t="s">
        <v>452</v>
      </c>
      <c r="D468" s="131" t="s">
        <v>273</v>
      </c>
      <c r="E468" s="132" t="s">
        <v>274</v>
      </c>
      <c r="F468" s="133">
        <v>921110</v>
      </c>
      <c r="G468" s="133">
        <v>10</v>
      </c>
      <c r="H468" s="132" t="s">
        <v>453</v>
      </c>
      <c r="I468" s="131" t="s">
        <v>275</v>
      </c>
      <c r="J468" s="133">
        <v>10</v>
      </c>
      <c r="K468" s="132" t="s">
        <v>276</v>
      </c>
      <c r="L468" s="133">
        <v>3603025</v>
      </c>
      <c r="M468" s="131" t="s">
        <v>44</v>
      </c>
      <c r="N468" s="132" t="s">
        <v>277</v>
      </c>
      <c r="O468" s="132" t="s">
        <v>232</v>
      </c>
      <c r="P468" s="134" t="s">
        <v>272</v>
      </c>
      <c r="Q468" s="134">
        <v>60000000</v>
      </c>
      <c r="R468" s="132" t="s">
        <v>1004</v>
      </c>
      <c r="S468" s="169" t="s">
        <v>1011</v>
      </c>
      <c r="T468" s="114" t="s">
        <v>1012</v>
      </c>
      <c r="U468" s="136"/>
    </row>
    <row r="469" spans="1:22" s="115" customFormat="1" ht="51" hidden="1" customHeight="1" x14ac:dyDescent="0.25">
      <c r="A469" s="168" t="s">
        <v>328</v>
      </c>
      <c r="B469" s="132" t="s">
        <v>23</v>
      </c>
      <c r="C469" s="131" t="s">
        <v>402</v>
      </c>
      <c r="D469" s="131" t="s">
        <v>273</v>
      </c>
      <c r="E469" s="132" t="s">
        <v>274</v>
      </c>
      <c r="F469" s="133">
        <v>954610</v>
      </c>
      <c r="G469" s="133">
        <v>10</v>
      </c>
      <c r="H469" s="132" t="s">
        <v>403</v>
      </c>
      <c r="I469" s="131" t="s">
        <v>275</v>
      </c>
      <c r="J469" s="133">
        <v>10</v>
      </c>
      <c r="K469" s="132" t="s">
        <v>276</v>
      </c>
      <c r="L469" s="133">
        <v>3603025</v>
      </c>
      <c r="M469" s="131" t="s">
        <v>44</v>
      </c>
      <c r="N469" s="132" t="s">
        <v>277</v>
      </c>
      <c r="O469" s="132" t="s">
        <v>317</v>
      </c>
      <c r="P469" s="134" t="s">
        <v>272</v>
      </c>
      <c r="Q469" s="134">
        <v>12000000</v>
      </c>
      <c r="R469" s="132" t="s">
        <v>1005</v>
      </c>
      <c r="S469" s="169" t="s">
        <v>1011</v>
      </c>
      <c r="T469" s="114" t="s">
        <v>1012</v>
      </c>
      <c r="U469" s="136"/>
    </row>
    <row r="470" spans="1:22" s="115" customFormat="1" ht="51" hidden="1" customHeight="1" x14ac:dyDescent="0.25">
      <c r="A470" s="168" t="s">
        <v>285</v>
      </c>
      <c r="B470" s="154" t="s">
        <v>8</v>
      </c>
      <c r="C470" s="131" t="s">
        <v>1006</v>
      </c>
      <c r="D470" s="131" t="s">
        <v>273</v>
      </c>
      <c r="E470" s="132" t="s">
        <v>274</v>
      </c>
      <c r="F470" s="133">
        <v>921227</v>
      </c>
      <c r="G470" s="133">
        <v>27</v>
      </c>
      <c r="H470" s="132" t="s">
        <v>1007</v>
      </c>
      <c r="I470" s="131" t="s">
        <v>344</v>
      </c>
      <c r="J470" s="133">
        <v>10</v>
      </c>
      <c r="K470" s="132" t="s">
        <v>345</v>
      </c>
      <c r="L470" s="133">
        <v>3603024</v>
      </c>
      <c r="M470" s="131" t="s">
        <v>44</v>
      </c>
      <c r="N470" s="132" t="s">
        <v>346</v>
      </c>
      <c r="O470" s="132" t="s">
        <v>297</v>
      </c>
      <c r="P470" s="134" t="s">
        <v>272</v>
      </c>
      <c r="Q470" s="134">
        <v>4006333</v>
      </c>
      <c r="R470" s="132" t="s">
        <v>1008</v>
      </c>
      <c r="S470" s="169" t="s">
        <v>1011</v>
      </c>
      <c r="T470" s="114" t="s">
        <v>1012</v>
      </c>
      <c r="U470" s="136"/>
    </row>
    <row r="471" spans="1:22" s="115" customFormat="1" ht="51" hidden="1" customHeight="1" x14ac:dyDescent="0.25">
      <c r="A471" s="168" t="s">
        <v>284</v>
      </c>
      <c r="B471" s="132" t="s">
        <v>15</v>
      </c>
      <c r="C471" s="131" t="s">
        <v>525</v>
      </c>
      <c r="D471" s="131" t="s">
        <v>273</v>
      </c>
      <c r="E471" s="132" t="s">
        <v>274</v>
      </c>
      <c r="F471" s="133">
        <v>951345</v>
      </c>
      <c r="G471" s="133">
        <v>45</v>
      </c>
      <c r="H471" s="132" t="s">
        <v>526</v>
      </c>
      <c r="I471" s="131" t="s">
        <v>275</v>
      </c>
      <c r="J471" s="133">
        <v>10</v>
      </c>
      <c r="K471" s="132" t="s">
        <v>276</v>
      </c>
      <c r="L471" s="133">
        <v>3603025</v>
      </c>
      <c r="M471" s="131" t="s">
        <v>44</v>
      </c>
      <c r="N471" s="132" t="s">
        <v>277</v>
      </c>
      <c r="O471" s="132" t="s">
        <v>305</v>
      </c>
      <c r="P471" s="134" t="s">
        <v>272</v>
      </c>
      <c r="Q471" s="134">
        <v>80310000</v>
      </c>
      <c r="R471" s="132" t="s">
        <v>1009</v>
      </c>
      <c r="S471" s="169" t="s">
        <v>1011</v>
      </c>
      <c r="T471" s="114" t="s">
        <v>1012</v>
      </c>
      <c r="U471" s="136"/>
    </row>
    <row r="472" spans="1:22" s="115" customFormat="1" ht="51" hidden="1" customHeight="1" x14ac:dyDescent="0.25">
      <c r="A472" s="168" t="s">
        <v>284</v>
      </c>
      <c r="B472" s="132" t="s">
        <v>15</v>
      </c>
      <c r="C472" s="131" t="s">
        <v>525</v>
      </c>
      <c r="D472" s="131" t="s">
        <v>273</v>
      </c>
      <c r="E472" s="132" t="s">
        <v>274</v>
      </c>
      <c r="F472" s="133">
        <v>951345</v>
      </c>
      <c r="G472" s="133">
        <v>45</v>
      </c>
      <c r="H472" s="132" t="s">
        <v>526</v>
      </c>
      <c r="I472" s="131" t="s">
        <v>275</v>
      </c>
      <c r="J472" s="133">
        <v>10</v>
      </c>
      <c r="K472" s="132" t="s">
        <v>276</v>
      </c>
      <c r="L472" s="133">
        <v>3603025</v>
      </c>
      <c r="M472" s="131" t="s">
        <v>44</v>
      </c>
      <c r="N472" s="132" t="s">
        <v>277</v>
      </c>
      <c r="O472" s="132" t="s">
        <v>287</v>
      </c>
      <c r="P472" s="134">
        <v>130000000</v>
      </c>
      <c r="Q472" s="134"/>
      <c r="R472" s="132" t="s">
        <v>1010</v>
      </c>
      <c r="S472" s="169" t="s">
        <v>1011</v>
      </c>
      <c r="T472" s="114" t="s">
        <v>1012</v>
      </c>
      <c r="U472" s="136"/>
      <c r="V472" s="116"/>
    </row>
    <row r="473" spans="1:22" s="115" customFormat="1" ht="51" hidden="1" customHeight="1" x14ac:dyDescent="0.25">
      <c r="A473" s="168" t="s">
        <v>4</v>
      </c>
      <c r="B473" s="132" t="s">
        <v>388</v>
      </c>
      <c r="C473" s="131" t="s">
        <v>271</v>
      </c>
      <c r="D473" s="131" t="s">
        <v>273</v>
      </c>
      <c r="E473" s="132" t="s">
        <v>274</v>
      </c>
      <c r="F473" s="133">
        <v>303010</v>
      </c>
      <c r="G473" s="133">
        <v>10</v>
      </c>
      <c r="H473" s="132" t="s">
        <v>296</v>
      </c>
      <c r="I473" s="131" t="s">
        <v>275</v>
      </c>
      <c r="J473" s="133">
        <v>10</v>
      </c>
      <c r="K473" s="132" t="s">
        <v>276</v>
      </c>
      <c r="L473" s="133">
        <v>3603025</v>
      </c>
      <c r="M473" s="131" t="s">
        <v>44</v>
      </c>
      <c r="N473" s="132" t="s">
        <v>277</v>
      </c>
      <c r="O473" s="132" t="s">
        <v>297</v>
      </c>
      <c r="P473" s="134">
        <v>48310000</v>
      </c>
      <c r="Q473" s="134"/>
      <c r="R473" s="132"/>
      <c r="S473" s="169" t="s">
        <v>1020</v>
      </c>
      <c r="T473" s="114" t="s">
        <v>1021</v>
      </c>
      <c r="U473" s="136"/>
      <c r="V473" s="116"/>
    </row>
    <row r="474" spans="1:22" s="115" customFormat="1" ht="51" hidden="1" customHeight="1" x14ac:dyDescent="0.25">
      <c r="A474" s="168" t="s">
        <v>4</v>
      </c>
      <c r="B474" s="132" t="s">
        <v>388</v>
      </c>
      <c r="C474" s="131" t="s">
        <v>271</v>
      </c>
      <c r="D474" s="131" t="s">
        <v>273</v>
      </c>
      <c r="E474" s="132" t="s">
        <v>274</v>
      </c>
      <c r="F474" s="133">
        <v>303010</v>
      </c>
      <c r="G474" s="133">
        <v>10</v>
      </c>
      <c r="H474" s="132" t="s">
        <v>296</v>
      </c>
      <c r="I474" s="131" t="s">
        <v>275</v>
      </c>
      <c r="J474" s="133">
        <v>11</v>
      </c>
      <c r="K474" s="132" t="s">
        <v>276</v>
      </c>
      <c r="L474" s="133">
        <v>3603025</v>
      </c>
      <c r="M474" s="131" t="s">
        <v>44</v>
      </c>
      <c r="N474" s="132" t="s">
        <v>277</v>
      </c>
      <c r="O474" s="132" t="s">
        <v>297</v>
      </c>
      <c r="P474" s="134" t="s">
        <v>272</v>
      </c>
      <c r="Q474" s="134">
        <v>48310000</v>
      </c>
      <c r="R474" s="132"/>
      <c r="S474" s="169" t="s">
        <v>1020</v>
      </c>
      <c r="T474" s="114" t="s">
        <v>1021</v>
      </c>
      <c r="U474" s="136"/>
      <c r="V474" s="116"/>
    </row>
    <row r="475" spans="1:22" s="115" customFormat="1" ht="51" hidden="1" customHeight="1" x14ac:dyDescent="0.25">
      <c r="A475" s="168" t="s">
        <v>7</v>
      </c>
      <c r="B475" s="132" t="s">
        <v>57</v>
      </c>
      <c r="C475" s="131" t="s">
        <v>658</v>
      </c>
      <c r="D475" s="131" t="s">
        <v>273</v>
      </c>
      <c r="E475" s="132" t="s">
        <v>274</v>
      </c>
      <c r="F475" s="133">
        <v>101000</v>
      </c>
      <c r="G475" s="135" t="s">
        <v>288</v>
      </c>
      <c r="H475" s="132" t="s">
        <v>278</v>
      </c>
      <c r="I475" s="131" t="s">
        <v>275</v>
      </c>
      <c r="J475" s="133">
        <v>10</v>
      </c>
      <c r="K475" s="132" t="s">
        <v>276</v>
      </c>
      <c r="L475" s="133">
        <v>3603025</v>
      </c>
      <c r="M475" s="131" t="s">
        <v>44</v>
      </c>
      <c r="N475" s="132" t="s">
        <v>277</v>
      </c>
      <c r="O475" s="132" t="s">
        <v>248</v>
      </c>
      <c r="P475" s="134">
        <v>23439410</v>
      </c>
      <c r="Q475" s="134"/>
      <c r="R475" s="132" t="s">
        <v>1013</v>
      </c>
      <c r="S475" s="169" t="s">
        <v>1020</v>
      </c>
      <c r="T475" s="114" t="s">
        <v>1021</v>
      </c>
      <c r="U475" s="136"/>
      <c r="V475" s="116"/>
    </row>
    <row r="476" spans="1:22" s="115" customFormat="1" ht="51" hidden="1" customHeight="1" x14ac:dyDescent="0.25">
      <c r="A476" s="168" t="s">
        <v>7</v>
      </c>
      <c r="B476" s="132" t="s">
        <v>57</v>
      </c>
      <c r="C476" s="131" t="s">
        <v>658</v>
      </c>
      <c r="D476" s="131" t="s">
        <v>273</v>
      </c>
      <c r="E476" s="132" t="s">
        <v>274</v>
      </c>
      <c r="F476" s="133">
        <v>101000</v>
      </c>
      <c r="G476" s="135" t="s">
        <v>288</v>
      </c>
      <c r="H476" s="132" t="s">
        <v>278</v>
      </c>
      <c r="I476" s="131" t="s">
        <v>275</v>
      </c>
      <c r="J476" s="133">
        <v>10</v>
      </c>
      <c r="K476" s="132" t="s">
        <v>276</v>
      </c>
      <c r="L476" s="133">
        <v>3603025</v>
      </c>
      <c r="M476" s="131" t="s">
        <v>44</v>
      </c>
      <c r="N476" s="132" t="s">
        <v>277</v>
      </c>
      <c r="O476" s="132" t="s">
        <v>281</v>
      </c>
      <c r="P476" s="134" t="s">
        <v>272</v>
      </c>
      <c r="Q476" s="134">
        <v>23439410</v>
      </c>
      <c r="R476" s="132" t="s">
        <v>1014</v>
      </c>
      <c r="S476" s="169" t="s">
        <v>1020</v>
      </c>
      <c r="T476" s="114" t="s">
        <v>1021</v>
      </c>
      <c r="U476" s="136"/>
      <c r="V476" s="116"/>
    </row>
    <row r="477" spans="1:22" s="115" customFormat="1" ht="51" hidden="1" customHeight="1" x14ac:dyDescent="0.25">
      <c r="A477" s="168" t="s">
        <v>4</v>
      </c>
      <c r="B477" s="132" t="s">
        <v>388</v>
      </c>
      <c r="C477" s="131" t="s">
        <v>271</v>
      </c>
      <c r="D477" s="131" t="s">
        <v>273</v>
      </c>
      <c r="E477" s="132" t="s">
        <v>274</v>
      </c>
      <c r="F477" s="133">
        <v>303027</v>
      </c>
      <c r="G477" s="133">
        <v>27</v>
      </c>
      <c r="H477" s="132" t="s">
        <v>296</v>
      </c>
      <c r="I477" s="131" t="s">
        <v>344</v>
      </c>
      <c r="J477" s="133">
        <v>10</v>
      </c>
      <c r="K477" s="132" t="s">
        <v>345</v>
      </c>
      <c r="L477" s="133">
        <v>3603024</v>
      </c>
      <c r="M477" s="131" t="s">
        <v>44</v>
      </c>
      <c r="N477" s="132" t="s">
        <v>346</v>
      </c>
      <c r="O477" s="132" t="s">
        <v>915</v>
      </c>
      <c r="P477" s="134" t="s">
        <v>272</v>
      </c>
      <c r="Q477" s="134">
        <v>97500000</v>
      </c>
      <c r="R477" s="132"/>
      <c r="S477" s="169" t="s">
        <v>1020</v>
      </c>
      <c r="T477" s="114" t="s">
        <v>1021</v>
      </c>
      <c r="U477" s="136"/>
      <c r="V477" s="116"/>
    </row>
    <row r="478" spans="1:22" s="115" customFormat="1" ht="51" hidden="1" customHeight="1" x14ac:dyDescent="0.25">
      <c r="A478" s="168" t="s">
        <v>4</v>
      </c>
      <c r="B478" s="132" t="s">
        <v>388</v>
      </c>
      <c r="C478" s="131" t="s">
        <v>271</v>
      </c>
      <c r="D478" s="131" t="s">
        <v>273</v>
      </c>
      <c r="E478" s="132" t="s">
        <v>274</v>
      </c>
      <c r="F478" s="133">
        <v>102327</v>
      </c>
      <c r="G478" s="133">
        <v>27</v>
      </c>
      <c r="H478" s="132" t="s">
        <v>1015</v>
      </c>
      <c r="I478" s="131" t="s">
        <v>344</v>
      </c>
      <c r="J478" s="133">
        <v>10</v>
      </c>
      <c r="K478" s="132" t="s">
        <v>345</v>
      </c>
      <c r="L478" s="133">
        <v>3603024</v>
      </c>
      <c r="M478" s="131" t="s">
        <v>44</v>
      </c>
      <c r="N478" s="132" t="s">
        <v>346</v>
      </c>
      <c r="O478" s="132" t="s">
        <v>915</v>
      </c>
      <c r="P478" s="134">
        <v>97500000</v>
      </c>
      <c r="Q478" s="134"/>
      <c r="R478" s="132" t="s">
        <v>1016</v>
      </c>
      <c r="S478" s="169" t="s">
        <v>1020</v>
      </c>
      <c r="T478" s="114" t="s">
        <v>1021</v>
      </c>
      <c r="U478" s="136"/>
      <c r="V478" s="116"/>
    </row>
    <row r="479" spans="1:22" s="115" customFormat="1" ht="51" hidden="1" customHeight="1" x14ac:dyDescent="0.25">
      <c r="A479" s="168" t="s">
        <v>4</v>
      </c>
      <c r="B479" s="132" t="s">
        <v>388</v>
      </c>
      <c r="C479" s="131" t="s">
        <v>271</v>
      </c>
      <c r="D479" s="131" t="s">
        <v>392</v>
      </c>
      <c r="E479" s="132" t="s">
        <v>393</v>
      </c>
      <c r="F479" s="133">
        <v>606000</v>
      </c>
      <c r="G479" s="135" t="s">
        <v>288</v>
      </c>
      <c r="H479" s="132" t="s">
        <v>307</v>
      </c>
      <c r="I479" s="131" t="s">
        <v>394</v>
      </c>
      <c r="J479" s="133">
        <v>10</v>
      </c>
      <c r="K479" s="132" t="s">
        <v>395</v>
      </c>
      <c r="L479" s="133">
        <v>3603010</v>
      </c>
      <c r="M479" s="131" t="s">
        <v>44</v>
      </c>
      <c r="N479" s="132" t="s">
        <v>396</v>
      </c>
      <c r="O479" s="132" t="s">
        <v>281</v>
      </c>
      <c r="P479" s="134" t="s">
        <v>272</v>
      </c>
      <c r="Q479" s="134">
        <v>35000000</v>
      </c>
      <c r="R479" s="132" t="s">
        <v>1017</v>
      </c>
      <c r="S479" s="169" t="s">
        <v>1020</v>
      </c>
      <c r="T479" s="114" t="s">
        <v>1021</v>
      </c>
      <c r="U479" s="136"/>
      <c r="V479" s="116"/>
    </row>
    <row r="480" spans="1:22" s="115" customFormat="1" ht="51" hidden="1" customHeight="1" x14ac:dyDescent="0.25">
      <c r="A480" s="168" t="s">
        <v>4</v>
      </c>
      <c r="B480" s="132" t="s">
        <v>388</v>
      </c>
      <c r="C480" s="131" t="s">
        <v>271</v>
      </c>
      <c r="D480" s="131" t="s">
        <v>392</v>
      </c>
      <c r="E480" s="132" t="s">
        <v>393</v>
      </c>
      <c r="F480" s="133">
        <v>303010</v>
      </c>
      <c r="G480" s="133">
        <v>10</v>
      </c>
      <c r="H480" s="132" t="s">
        <v>296</v>
      </c>
      <c r="I480" s="131" t="s">
        <v>394</v>
      </c>
      <c r="J480" s="133">
        <v>10</v>
      </c>
      <c r="K480" s="132" t="s">
        <v>395</v>
      </c>
      <c r="L480" s="133">
        <v>3603010</v>
      </c>
      <c r="M480" s="131" t="s">
        <v>44</v>
      </c>
      <c r="N480" s="132" t="s">
        <v>396</v>
      </c>
      <c r="O480" s="132" t="s">
        <v>281</v>
      </c>
      <c r="P480" s="134">
        <v>35000000</v>
      </c>
      <c r="Q480" s="134"/>
      <c r="R480" s="132"/>
      <c r="S480" s="169" t="s">
        <v>1020</v>
      </c>
      <c r="T480" s="114" t="s">
        <v>1021</v>
      </c>
      <c r="U480" s="136"/>
      <c r="V480" s="116"/>
    </row>
    <row r="481" spans="1:24" s="115" customFormat="1" ht="51" hidden="1" customHeight="1" x14ac:dyDescent="0.25">
      <c r="A481" s="168" t="s">
        <v>5</v>
      </c>
      <c r="B481" s="132" t="s">
        <v>6</v>
      </c>
      <c r="C481" s="131" t="s">
        <v>493</v>
      </c>
      <c r="D481" s="131" t="s">
        <v>273</v>
      </c>
      <c r="E481" s="132" t="s">
        <v>274</v>
      </c>
      <c r="F481" s="133">
        <v>910145</v>
      </c>
      <c r="G481" s="133">
        <v>45</v>
      </c>
      <c r="H481" s="132" t="s">
        <v>494</v>
      </c>
      <c r="I481" s="131" t="s">
        <v>275</v>
      </c>
      <c r="J481" s="133">
        <v>10</v>
      </c>
      <c r="K481" s="132" t="s">
        <v>276</v>
      </c>
      <c r="L481" s="133">
        <v>3603025</v>
      </c>
      <c r="M481" s="131" t="s">
        <v>44</v>
      </c>
      <c r="N481" s="132" t="s">
        <v>277</v>
      </c>
      <c r="O481" s="132" t="s">
        <v>287</v>
      </c>
      <c r="P481" s="134">
        <v>26590000</v>
      </c>
      <c r="Q481" s="134"/>
      <c r="R481" s="132" t="s">
        <v>1018</v>
      </c>
      <c r="S481" s="169" t="s">
        <v>1020</v>
      </c>
      <c r="T481" s="114" t="s">
        <v>1021</v>
      </c>
      <c r="U481" s="136"/>
      <c r="V481" s="116"/>
    </row>
    <row r="482" spans="1:24" s="115" customFormat="1" ht="51" hidden="1" customHeight="1" x14ac:dyDescent="0.25">
      <c r="A482" s="168" t="s">
        <v>5</v>
      </c>
      <c r="B482" s="132" t="s">
        <v>6</v>
      </c>
      <c r="C482" s="131" t="s">
        <v>493</v>
      </c>
      <c r="D482" s="131" t="s">
        <v>273</v>
      </c>
      <c r="E482" s="132" t="s">
        <v>274</v>
      </c>
      <c r="F482" s="133">
        <v>910145</v>
      </c>
      <c r="G482" s="133">
        <v>45</v>
      </c>
      <c r="H482" s="132" t="s">
        <v>494</v>
      </c>
      <c r="I482" s="131" t="s">
        <v>275</v>
      </c>
      <c r="J482" s="133">
        <v>11</v>
      </c>
      <c r="K482" s="132" t="s">
        <v>276</v>
      </c>
      <c r="L482" s="133">
        <v>3603025</v>
      </c>
      <c r="M482" s="131" t="s">
        <v>44</v>
      </c>
      <c r="N482" s="132" t="s">
        <v>277</v>
      </c>
      <c r="O482" s="132" t="s">
        <v>287</v>
      </c>
      <c r="P482" s="134">
        <v>48310000</v>
      </c>
      <c r="Q482" s="134"/>
      <c r="R482" s="132" t="s">
        <v>1018</v>
      </c>
      <c r="S482" s="169" t="s">
        <v>1020</v>
      </c>
      <c r="T482" s="114" t="s">
        <v>1021</v>
      </c>
      <c r="U482" s="136"/>
      <c r="V482" s="116"/>
    </row>
    <row r="483" spans="1:24" s="115" customFormat="1" ht="51" hidden="1" customHeight="1" x14ac:dyDescent="0.25">
      <c r="A483" s="168" t="s">
        <v>5</v>
      </c>
      <c r="B483" s="132" t="s">
        <v>6</v>
      </c>
      <c r="C483" s="131" t="s">
        <v>493</v>
      </c>
      <c r="D483" s="131" t="s">
        <v>273</v>
      </c>
      <c r="E483" s="132" t="s">
        <v>274</v>
      </c>
      <c r="F483" s="133">
        <v>910145</v>
      </c>
      <c r="G483" s="133">
        <v>45</v>
      </c>
      <c r="H483" s="132" t="s">
        <v>494</v>
      </c>
      <c r="I483" s="131" t="s">
        <v>275</v>
      </c>
      <c r="J483" s="133">
        <v>10</v>
      </c>
      <c r="K483" s="132" t="s">
        <v>276</v>
      </c>
      <c r="L483" s="133">
        <v>3603025</v>
      </c>
      <c r="M483" s="131" t="s">
        <v>44</v>
      </c>
      <c r="N483" s="132" t="s">
        <v>277</v>
      </c>
      <c r="O483" s="132" t="s">
        <v>286</v>
      </c>
      <c r="P483" s="134" t="s">
        <v>272</v>
      </c>
      <c r="Q483" s="134">
        <v>74900000</v>
      </c>
      <c r="R483" s="132" t="s">
        <v>1019</v>
      </c>
      <c r="S483" s="169" t="s">
        <v>1020</v>
      </c>
      <c r="T483" s="114" t="s">
        <v>1021</v>
      </c>
      <c r="U483" s="136">
        <f>SUM(P398:P483)</f>
        <v>3294407273.23</v>
      </c>
      <c r="V483" s="116">
        <f>SUM(Q398:Q483)</f>
        <v>3294407273.23</v>
      </c>
      <c r="W483" s="116">
        <f>SUM(R398:R483)</f>
        <v>0</v>
      </c>
    </row>
    <row r="484" spans="1:24" s="115" customFormat="1" ht="51" hidden="1" customHeight="1" x14ac:dyDescent="0.25">
      <c r="A484" s="168" t="s">
        <v>582</v>
      </c>
      <c r="B484" s="132" t="s">
        <v>31</v>
      </c>
      <c r="C484" s="131" t="s">
        <v>583</v>
      </c>
      <c r="D484" s="131" t="s">
        <v>273</v>
      </c>
      <c r="E484" s="132" t="s">
        <v>274</v>
      </c>
      <c r="F484" s="133">
        <v>954218</v>
      </c>
      <c r="G484" s="133">
        <v>18</v>
      </c>
      <c r="H484" s="132" t="s">
        <v>584</v>
      </c>
      <c r="I484" s="131" t="s">
        <v>282</v>
      </c>
      <c r="J484" s="133">
        <v>26</v>
      </c>
      <c r="K484" s="132" t="s">
        <v>276</v>
      </c>
      <c r="L484" s="133">
        <v>3603025</v>
      </c>
      <c r="M484" s="131" t="s">
        <v>51</v>
      </c>
      <c r="N484" s="132" t="s">
        <v>283</v>
      </c>
      <c r="O484" s="132" t="s">
        <v>308</v>
      </c>
      <c r="P484" s="134">
        <v>75802709</v>
      </c>
      <c r="Q484" s="134"/>
      <c r="R484" s="132" t="s">
        <v>1022</v>
      </c>
      <c r="S484" s="169" t="s">
        <v>1024</v>
      </c>
      <c r="T484" s="114" t="s">
        <v>1025</v>
      </c>
      <c r="U484" s="136"/>
    </row>
    <row r="485" spans="1:24" s="115" customFormat="1" ht="51" hidden="1" customHeight="1" x14ac:dyDescent="0.25">
      <c r="A485" s="168" t="s">
        <v>582</v>
      </c>
      <c r="B485" s="132" t="s">
        <v>31</v>
      </c>
      <c r="C485" s="131" t="s">
        <v>583</v>
      </c>
      <c r="D485" s="131" t="s">
        <v>273</v>
      </c>
      <c r="E485" s="132" t="s">
        <v>274</v>
      </c>
      <c r="F485" s="133">
        <v>954218</v>
      </c>
      <c r="G485" s="133">
        <v>18</v>
      </c>
      <c r="H485" s="132" t="s">
        <v>584</v>
      </c>
      <c r="I485" s="131" t="s">
        <v>275</v>
      </c>
      <c r="J485" s="133">
        <v>26</v>
      </c>
      <c r="K485" s="132" t="s">
        <v>276</v>
      </c>
      <c r="L485" s="133">
        <v>3603025</v>
      </c>
      <c r="M485" s="131" t="s">
        <v>44</v>
      </c>
      <c r="N485" s="132" t="s">
        <v>277</v>
      </c>
      <c r="O485" s="132" t="s">
        <v>305</v>
      </c>
      <c r="P485" s="134" t="s">
        <v>272</v>
      </c>
      <c r="Q485" s="134">
        <v>75802709</v>
      </c>
      <c r="R485" s="132" t="s">
        <v>1022</v>
      </c>
      <c r="S485" s="169" t="s">
        <v>1024</v>
      </c>
      <c r="T485" s="114" t="s">
        <v>1025</v>
      </c>
      <c r="U485" s="136"/>
    </row>
    <row r="486" spans="1:24" s="115" customFormat="1" ht="51" hidden="1" customHeight="1" x14ac:dyDescent="0.25">
      <c r="A486" s="168" t="s">
        <v>783</v>
      </c>
      <c r="B486" s="132" t="s">
        <v>59</v>
      </c>
      <c r="C486" s="131" t="s">
        <v>821</v>
      </c>
      <c r="D486" s="131" t="s">
        <v>273</v>
      </c>
      <c r="E486" s="132" t="s">
        <v>274</v>
      </c>
      <c r="F486" s="133">
        <v>951618</v>
      </c>
      <c r="G486" s="133">
        <v>18</v>
      </c>
      <c r="H486" s="132" t="s">
        <v>822</v>
      </c>
      <c r="I486" s="131" t="s">
        <v>282</v>
      </c>
      <c r="J486" s="133">
        <v>26</v>
      </c>
      <c r="K486" s="132" t="s">
        <v>276</v>
      </c>
      <c r="L486" s="133">
        <v>3603025</v>
      </c>
      <c r="M486" s="131" t="s">
        <v>51</v>
      </c>
      <c r="N486" s="132" t="s">
        <v>283</v>
      </c>
      <c r="O486" s="132" t="s">
        <v>308</v>
      </c>
      <c r="P486" s="134">
        <v>78224146</v>
      </c>
      <c r="Q486" s="134"/>
      <c r="R486" s="132" t="s">
        <v>1023</v>
      </c>
      <c r="S486" s="169" t="s">
        <v>1024</v>
      </c>
      <c r="T486" s="114" t="s">
        <v>1025</v>
      </c>
      <c r="U486" s="136"/>
    </row>
    <row r="487" spans="1:24" s="115" customFormat="1" ht="51" hidden="1" customHeight="1" x14ac:dyDescent="0.25">
      <c r="A487" s="168" t="s">
        <v>783</v>
      </c>
      <c r="B487" s="132" t="s">
        <v>59</v>
      </c>
      <c r="C487" s="131" t="s">
        <v>821</v>
      </c>
      <c r="D487" s="131" t="s">
        <v>273</v>
      </c>
      <c r="E487" s="132" t="s">
        <v>274</v>
      </c>
      <c r="F487" s="133">
        <v>951618</v>
      </c>
      <c r="G487" s="133">
        <v>18</v>
      </c>
      <c r="H487" s="132" t="s">
        <v>822</v>
      </c>
      <c r="I487" s="131" t="s">
        <v>275</v>
      </c>
      <c r="J487" s="133">
        <v>26</v>
      </c>
      <c r="K487" s="132" t="s">
        <v>276</v>
      </c>
      <c r="L487" s="133">
        <v>3603025</v>
      </c>
      <c r="M487" s="131" t="s">
        <v>44</v>
      </c>
      <c r="N487" s="132" t="s">
        <v>277</v>
      </c>
      <c r="O487" s="132" t="s">
        <v>305</v>
      </c>
      <c r="P487" s="134" t="s">
        <v>272</v>
      </c>
      <c r="Q487" s="134">
        <v>78224146</v>
      </c>
      <c r="R487" s="132" t="s">
        <v>1023</v>
      </c>
      <c r="S487" s="169" t="s">
        <v>1024</v>
      </c>
      <c r="T487" s="114" t="s">
        <v>1025</v>
      </c>
      <c r="U487" s="136">
        <f>SUM(P484:P487)</f>
        <v>154026855</v>
      </c>
      <c r="V487" s="116">
        <f>SUM(Q484:Q487)</f>
        <v>154026855</v>
      </c>
    </row>
    <row r="488" spans="1:24" s="115" customFormat="1" ht="51" hidden="1" customHeight="1" x14ac:dyDescent="0.25">
      <c r="A488" s="168" t="s">
        <v>284</v>
      </c>
      <c r="B488" s="132" t="s">
        <v>15</v>
      </c>
      <c r="C488" s="131" t="s">
        <v>355</v>
      </c>
      <c r="D488" s="131" t="s">
        <v>273</v>
      </c>
      <c r="E488" s="132" t="s">
        <v>274</v>
      </c>
      <c r="F488" s="133">
        <v>951118</v>
      </c>
      <c r="G488" s="133">
        <v>18</v>
      </c>
      <c r="H488" s="132" t="s">
        <v>356</v>
      </c>
      <c r="I488" s="131" t="s">
        <v>282</v>
      </c>
      <c r="J488" s="133">
        <v>26</v>
      </c>
      <c r="K488" s="132" t="s">
        <v>276</v>
      </c>
      <c r="L488" s="133">
        <v>3603025</v>
      </c>
      <c r="M488" s="131" t="s">
        <v>51</v>
      </c>
      <c r="N488" s="132" t="s">
        <v>283</v>
      </c>
      <c r="O488" s="132" t="s">
        <v>308</v>
      </c>
      <c r="P488" s="134">
        <v>54275395</v>
      </c>
      <c r="Q488" s="134"/>
      <c r="R488" s="132" t="s">
        <v>1026</v>
      </c>
      <c r="S488" s="169" t="s">
        <v>1064</v>
      </c>
      <c r="T488" s="114" t="s">
        <v>1065</v>
      </c>
      <c r="U488" s="136"/>
    </row>
    <row r="489" spans="1:24" s="115" customFormat="1" ht="51" hidden="1" customHeight="1" x14ac:dyDescent="0.25">
      <c r="A489" s="168" t="s">
        <v>592</v>
      </c>
      <c r="B489" s="132" t="s">
        <v>30</v>
      </c>
      <c r="C489" s="131" t="s">
        <v>900</v>
      </c>
      <c r="D489" s="131" t="s">
        <v>273</v>
      </c>
      <c r="E489" s="132" t="s">
        <v>274</v>
      </c>
      <c r="F489" s="133">
        <v>911718</v>
      </c>
      <c r="G489" s="133">
        <v>18</v>
      </c>
      <c r="H489" s="132" t="s">
        <v>901</v>
      </c>
      <c r="I489" s="131" t="s">
        <v>282</v>
      </c>
      <c r="J489" s="133">
        <v>26</v>
      </c>
      <c r="K489" s="132" t="s">
        <v>276</v>
      </c>
      <c r="L489" s="133">
        <v>3603025</v>
      </c>
      <c r="M489" s="131" t="s">
        <v>51</v>
      </c>
      <c r="N489" s="132" t="s">
        <v>283</v>
      </c>
      <c r="O489" s="132" t="s">
        <v>308</v>
      </c>
      <c r="P489" s="134" t="s">
        <v>272</v>
      </c>
      <c r="Q489" s="134">
        <v>54275395</v>
      </c>
      <c r="R489" s="132" t="s">
        <v>1026</v>
      </c>
      <c r="S489" s="169" t="s">
        <v>1064</v>
      </c>
      <c r="T489" s="114" t="s">
        <v>1065</v>
      </c>
      <c r="U489" s="136"/>
    </row>
    <row r="490" spans="1:24" s="115" customFormat="1" ht="51" hidden="1" customHeight="1" x14ac:dyDescent="0.25">
      <c r="A490" s="168" t="s">
        <v>279</v>
      </c>
      <c r="B490" s="132" t="s">
        <v>280</v>
      </c>
      <c r="C490" s="131" t="s">
        <v>522</v>
      </c>
      <c r="D490" s="131" t="s">
        <v>273</v>
      </c>
      <c r="E490" s="132" t="s">
        <v>274</v>
      </c>
      <c r="F490" s="133">
        <v>952818</v>
      </c>
      <c r="G490" s="133">
        <v>18</v>
      </c>
      <c r="H490" s="132" t="s">
        <v>523</v>
      </c>
      <c r="I490" s="131" t="s">
        <v>282</v>
      </c>
      <c r="J490" s="133">
        <v>26</v>
      </c>
      <c r="K490" s="132" t="s">
        <v>276</v>
      </c>
      <c r="L490" s="133">
        <v>3603025</v>
      </c>
      <c r="M490" s="131" t="s">
        <v>51</v>
      </c>
      <c r="N490" s="132" t="s">
        <v>283</v>
      </c>
      <c r="O490" s="132" t="s">
        <v>308</v>
      </c>
      <c r="P490" s="134" t="s">
        <v>272</v>
      </c>
      <c r="Q490" s="134">
        <v>1907906</v>
      </c>
      <c r="R490" s="132" t="s">
        <v>1027</v>
      </c>
      <c r="S490" s="169" t="s">
        <v>1064</v>
      </c>
      <c r="T490" s="114" t="s">
        <v>1065</v>
      </c>
      <c r="U490" s="136"/>
    </row>
    <row r="491" spans="1:24" s="115" customFormat="1" ht="51" hidden="1" customHeight="1" x14ac:dyDescent="0.25">
      <c r="A491" s="168" t="s">
        <v>5</v>
      </c>
      <c r="B491" s="132" t="s">
        <v>6</v>
      </c>
      <c r="C491" s="131" t="s">
        <v>939</v>
      </c>
      <c r="D491" s="131" t="s">
        <v>273</v>
      </c>
      <c r="E491" s="132" t="s">
        <v>274</v>
      </c>
      <c r="F491" s="133">
        <v>950118</v>
      </c>
      <c r="G491" s="133">
        <v>18</v>
      </c>
      <c r="H491" s="132" t="s">
        <v>940</v>
      </c>
      <c r="I491" s="131" t="s">
        <v>282</v>
      </c>
      <c r="J491" s="133">
        <v>26</v>
      </c>
      <c r="K491" s="132" t="s">
        <v>276</v>
      </c>
      <c r="L491" s="133">
        <v>3603025</v>
      </c>
      <c r="M491" s="131" t="s">
        <v>51</v>
      </c>
      <c r="N491" s="132" t="s">
        <v>283</v>
      </c>
      <c r="O491" s="132" t="s">
        <v>308</v>
      </c>
      <c r="P491" s="134">
        <v>12912566</v>
      </c>
      <c r="Q491" s="134"/>
      <c r="R491" s="132" t="s">
        <v>1028</v>
      </c>
      <c r="S491" s="169" t="s">
        <v>1064</v>
      </c>
      <c r="T491" s="114" t="s">
        <v>1065</v>
      </c>
      <c r="U491" s="136"/>
      <c r="X491" s="116" t="s">
        <v>1067</v>
      </c>
    </row>
    <row r="492" spans="1:24" s="115" customFormat="1" ht="51" hidden="1" customHeight="1" x14ac:dyDescent="0.25">
      <c r="A492" s="168" t="s">
        <v>5</v>
      </c>
      <c r="B492" s="132" t="s">
        <v>6</v>
      </c>
      <c r="C492" s="131" t="s">
        <v>939</v>
      </c>
      <c r="D492" s="131" t="s">
        <v>273</v>
      </c>
      <c r="E492" s="132" t="s">
        <v>274</v>
      </c>
      <c r="F492" s="133">
        <v>950118</v>
      </c>
      <c r="G492" s="133">
        <v>18</v>
      </c>
      <c r="H492" s="132" t="s">
        <v>940</v>
      </c>
      <c r="I492" s="131" t="s">
        <v>275</v>
      </c>
      <c r="J492" s="133">
        <v>26</v>
      </c>
      <c r="K492" s="132" t="s">
        <v>276</v>
      </c>
      <c r="L492" s="133">
        <v>3603025</v>
      </c>
      <c r="M492" s="131" t="s">
        <v>44</v>
      </c>
      <c r="N492" s="132" t="s">
        <v>277</v>
      </c>
      <c r="O492" s="132" t="s">
        <v>305</v>
      </c>
      <c r="P492" s="134" t="s">
        <v>272</v>
      </c>
      <c r="Q492" s="134">
        <v>12912566</v>
      </c>
      <c r="R492" s="132" t="s">
        <v>1028</v>
      </c>
      <c r="S492" s="169" t="s">
        <v>1064</v>
      </c>
      <c r="T492" s="114" t="s">
        <v>1065</v>
      </c>
      <c r="U492" s="136"/>
      <c r="X492" s="116"/>
    </row>
    <row r="493" spans="1:24" s="115" customFormat="1" ht="51" hidden="1" customHeight="1" x14ac:dyDescent="0.25">
      <c r="A493" s="168" t="s">
        <v>284</v>
      </c>
      <c r="B493" s="132" t="s">
        <v>15</v>
      </c>
      <c r="C493" s="131" t="s">
        <v>339</v>
      </c>
      <c r="D493" s="131" t="s">
        <v>273</v>
      </c>
      <c r="E493" s="132" t="s">
        <v>274</v>
      </c>
      <c r="F493" s="133">
        <v>951218</v>
      </c>
      <c r="G493" s="133">
        <v>18</v>
      </c>
      <c r="H493" s="132" t="s">
        <v>340</v>
      </c>
      <c r="I493" s="131" t="s">
        <v>282</v>
      </c>
      <c r="J493" s="133">
        <v>26</v>
      </c>
      <c r="K493" s="132" t="s">
        <v>276</v>
      </c>
      <c r="L493" s="133">
        <v>3603025</v>
      </c>
      <c r="M493" s="131" t="s">
        <v>51</v>
      </c>
      <c r="N493" s="132" t="s">
        <v>283</v>
      </c>
      <c r="O493" s="132" t="s">
        <v>308</v>
      </c>
      <c r="P493" s="134">
        <v>47785416</v>
      </c>
      <c r="Q493" s="134"/>
      <c r="R493" s="132" t="s">
        <v>1029</v>
      </c>
      <c r="S493" s="169" t="s">
        <v>1064</v>
      </c>
      <c r="T493" s="114" t="s">
        <v>1065</v>
      </c>
      <c r="U493" s="136"/>
      <c r="X493" s="116"/>
    </row>
    <row r="494" spans="1:24" s="115" customFormat="1" ht="51" hidden="1" customHeight="1" x14ac:dyDescent="0.25">
      <c r="A494" s="168" t="s">
        <v>284</v>
      </c>
      <c r="B494" s="132" t="s">
        <v>15</v>
      </c>
      <c r="C494" s="131" t="s">
        <v>339</v>
      </c>
      <c r="D494" s="131" t="s">
        <v>273</v>
      </c>
      <c r="E494" s="132" t="s">
        <v>274</v>
      </c>
      <c r="F494" s="133">
        <v>951218</v>
      </c>
      <c r="G494" s="133">
        <v>18</v>
      </c>
      <c r="H494" s="132" t="s">
        <v>340</v>
      </c>
      <c r="I494" s="131" t="s">
        <v>275</v>
      </c>
      <c r="J494" s="133">
        <v>26</v>
      </c>
      <c r="K494" s="132" t="s">
        <v>276</v>
      </c>
      <c r="L494" s="133">
        <v>3603025</v>
      </c>
      <c r="M494" s="131" t="s">
        <v>44</v>
      </c>
      <c r="N494" s="132" t="s">
        <v>277</v>
      </c>
      <c r="O494" s="132" t="s">
        <v>305</v>
      </c>
      <c r="P494" s="134" t="s">
        <v>272</v>
      </c>
      <c r="Q494" s="134">
        <v>47785416</v>
      </c>
      <c r="R494" s="132" t="s">
        <v>1029</v>
      </c>
      <c r="S494" s="169" t="s">
        <v>1064</v>
      </c>
      <c r="T494" s="114" t="s">
        <v>1065</v>
      </c>
      <c r="U494" s="136"/>
      <c r="X494" s="116"/>
    </row>
    <row r="495" spans="1:24" s="115" customFormat="1" ht="51" hidden="1" customHeight="1" x14ac:dyDescent="0.25">
      <c r="A495" s="168" t="s">
        <v>1030</v>
      </c>
      <c r="B495" s="132" t="s">
        <v>18</v>
      </c>
      <c r="C495" s="131" t="s">
        <v>1031</v>
      </c>
      <c r="D495" s="131" t="s">
        <v>273</v>
      </c>
      <c r="E495" s="132" t="s">
        <v>274</v>
      </c>
      <c r="F495" s="133">
        <v>911818</v>
      </c>
      <c r="G495" s="133">
        <v>18</v>
      </c>
      <c r="H495" s="132" t="s">
        <v>1032</v>
      </c>
      <c r="I495" s="131" t="s">
        <v>282</v>
      </c>
      <c r="J495" s="133">
        <v>26</v>
      </c>
      <c r="K495" s="132" t="s">
        <v>276</v>
      </c>
      <c r="L495" s="133">
        <v>3603025</v>
      </c>
      <c r="M495" s="131" t="s">
        <v>51</v>
      </c>
      <c r="N495" s="132" t="s">
        <v>283</v>
      </c>
      <c r="O495" s="132" t="s">
        <v>308</v>
      </c>
      <c r="P495" s="134">
        <v>47629381</v>
      </c>
      <c r="Q495" s="134"/>
      <c r="R495" s="132" t="s">
        <v>1033</v>
      </c>
      <c r="S495" s="169" t="s">
        <v>1064</v>
      </c>
      <c r="T495" s="114" t="s">
        <v>1065</v>
      </c>
      <c r="U495" s="136"/>
      <c r="X495" s="116" t="s">
        <v>1068</v>
      </c>
    </row>
    <row r="496" spans="1:24" s="115" customFormat="1" ht="51" hidden="1" customHeight="1" x14ac:dyDescent="0.25">
      <c r="A496" s="168" t="s">
        <v>1030</v>
      </c>
      <c r="B496" s="132" t="s">
        <v>18</v>
      </c>
      <c r="C496" s="131" t="s">
        <v>1031</v>
      </c>
      <c r="D496" s="131" t="s">
        <v>273</v>
      </c>
      <c r="E496" s="132" t="s">
        <v>274</v>
      </c>
      <c r="F496" s="133">
        <v>911818</v>
      </c>
      <c r="G496" s="133">
        <v>18</v>
      </c>
      <c r="H496" s="132" t="s">
        <v>1032</v>
      </c>
      <c r="I496" s="131" t="s">
        <v>275</v>
      </c>
      <c r="J496" s="133">
        <v>26</v>
      </c>
      <c r="K496" s="132" t="s">
        <v>276</v>
      </c>
      <c r="L496" s="133">
        <v>3603025</v>
      </c>
      <c r="M496" s="131" t="s">
        <v>44</v>
      </c>
      <c r="N496" s="132" t="s">
        <v>277</v>
      </c>
      <c r="O496" s="132" t="s">
        <v>305</v>
      </c>
      <c r="P496" s="134" t="s">
        <v>272</v>
      </c>
      <c r="Q496" s="134">
        <v>47629381</v>
      </c>
      <c r="R496" s="132" t="s">
        <v>1033</v>
      </c>
      <c r="S496" s="169" t="s">
        <v>1064</v>
      </c>
      <c r="T496" s="114" t="s">
        <v>1065</v>
      </c>
      <c r="U496" s="136"/>
      <c r="X496" s="116"/>
    </row>
    <row r="497" spans="1:25" s="115" customFormat="1" ht="51" hidden="1" customHeight="1" x14ac:dyDescent="0.25">
      <c r="A497" s="168" t="s">
        <v>5</v>
      </c>
      <c r="B497" s="132" t="s">
        <v>6</v>
      </c>
      <c r="C497" s="131" t="s">
        <v>375</v>
      </c>
      <c r="D497" s="131" t="s">
        <v>273</v>
      </c>
      <c r="E497" s="132" t="s">
        <v>274</v>
      </c>
      <c r="F497" s="133">
        <v>950418</v>
      </c>
      <c r="G497" s="133">
        <v>18</v>
      </c>
      <c r="H497" s="132" t="s">
        <v>376</v>
      </c>
      <c r="I497" s="131" t="s">
        <v>282</v>
      </c>
      <c r="J497" s="133">
        <v>26</v>
      </c>
      <c r="K497" s="132" t="s">
        <v>276</v>
      </c>
      <c r="L497" s="133">
        <v>3603025</v>
      </c>
      <c r="M497" s="131" t="s">
        <v>51</v>
      </c>
      <c r="N497" s="132" t="s">
        <v>283</v>
      </c>
      <c r="O497" s="132" t="s">
        <v>308</v>
      </c>
      <c r="P497" s="134">
        <v>1907906</v>
      </c>
      <c r="Q497" s="134"/>
      <c r="R497" s="132" t="s">
        <v>1034</v>
      </c>
      <c r="S497" s="169" t="s">
        <v>1064</v>
      </c>
      <c r="T497" s="114" t="s">
        <v>1065</v>
      </c>
      <c r="U497" s="136"/>
      <c r="X497" s="116" t="s">
        <v>212</v>
      </c>
    </row>
    <row r="498" spans="1:25" s="115" customFormat="1" ht="51" hidden="1" customHeight="1" x14ac:dyDescent="0.25">
      <c r="A498" s="168" t="s">
        <v>337</v>
      </c>
      <c r="B498" s="132" t="s">
        <v>58</v>
      </c>
      <c r="C498" s="131" t="s">
        <v>945</v>
      </c>
      <c r="D498" s="131" t="s">
        <v>273</v>
      </c>
      <c r="E498" s="132" t="s">
        <v>274</v>
      </c>
      <c r="F498" s="133">
        <v>951418</v>
      </c>
      <c r="G498" s="133">
        <v>18</v>
      </c>
      <c r="H498" s="132" t="s">
        <v>946</v>
      </c>
      <c r="I498" s="131" t="s">
        <v>282</v>
      </c>
      <c r="J498" s="133">
        <v>26</v>
      </c>
      <c r="K498" s="132" t="s">
        <v>276</v>
      </c>
      <c r="L498" s="133">
        <v>3603025</v>
      </c>
      <c r="M498" s="131" t="s">
        <v>51</v>
      </c>
      <c r="N498" s="132" t="s">
        <v>283</v>
      </c>
      <c r="O498" s="132" t="s">
        <v>308</v>
      </c>
      <c r="P498" s="134">
        <v>36834962</v>
      </c>
      <c r="Q498" s="134"/>
      <c r="R498" s="132" t="s">
        <v>1035</v>
      </c>
      <c r="S498" s="169" t="s">
        <v>1064</v>
      </c>
      <c r="T498" s="114" t="s">
        <v>1065</v>
      </c>
      <c r="U498" s="136"/>
    </row>
    <row r="499" spans="1:25" s="115" customFormat="1" ht="51" hidden="1" customHeight="1" x14ac:dyDescent="0.25">
      <c r="A499" s="168" t="s">
        <v>331</v>
      </c>
      <c r="B499" s="132" t="s">
        <v>19</v>
      </c>
      <c r="C499" s="131" t="s">
        <v>550</v>
      </c>
      <c r="D499" s="131" t="s">
        <v>273</v>
      </c>
      <c r="E499" s="132" t="s">
        <v>274</v>
      </c>
      <c r="F499" s="133">
        <v>953418</v>
      </c>
      <c r="G499" s="133">
        <v>18</v>
      </c>
      <c r="H499" s="132" t="s">
        <v>551</v>
      </c>
      <c r="I499" s="131" t="s">
        <v>282</v>
      </c>
      <c r="J499" s="133">
        <v>26</v>
      </c>
      <c r="K499" s="132" t="s">
        <v>276</v>
      </c>
      <c r="L499" s="133">
        <v>3603025</v>
      </c>
      <c r="M499" s="131" t="s">
        <v>51</v>
      </c>
      <c r="N499" s="132" t="s">
        <v>283</v>
      </c>
      <c r="O499" s="132" t="s">
        <v>308</v>
      </c>
      <c r="P499" s="134" t="s">
        <v>272</v>
      </c>
      <c r="Q499" s="134">
        <v>36834962</v>
      </c>
      <c r="R499" s="132" t="s">
        <v>1035</v>
      </c>
      <c r="S499" s="169" t="s">
        <v>1064</v>
      </c>
      <c r="T499" s="114" t="s">
        <v>1065</v>
      </c>
      <c r="U499" s="136"/>
    </row>
    <row r="500" spans="1:25" s="115" customFormat="1" ht="51" hidden="1" customHeight="1" x14ac:dyDescent="0.25">
      <c r="A500" s="168" t="s">
        <v>425</v>
      </c>
      <c r="B500" s="132" t="s">
        <v>60</v>
      </c>
      <c r="C500" s="131" t="s">
        <v>426</v>
      </c>
      <c r="D500" s="131" t="s">
        <v>273</v>
      </c>
      <c r="E500" s="132" t="s">
        <v>274</v>
      </c>
      <c r="F500" s="133">
        <v>952218</v>
      </c>
      <c r="G500" s="133">
        <v>18</v>
      </c>
      <c r="H500" s="132" t="s">
        <v>427</v>
      </c>
      <c r="I500" s="131" t="s">
        <v>282</v>
      </c>
      <c r="J500" s="133">
        <v>26</v>
      </c>
      <c r="K500" s="132" t="s">
        <v>276</v>
      </c>
      <c r="L500" s="133">
        <v>3603025</v>
      </c>
      <c r="M500" s="131" t="s">
        <v>51</v>
      </c>
      <c r="N500" s="132" t="s">
        <v>283</v>
      </c>
      <c r="O500" s="132" t="s">
        <v>308</v>
      </c>
      <c r="P500" s="134">
        <v>677252556</v>
      </c>
      <c r="Q500" s="134"/>
      <c r="R500" s="132" t="s">
        <v>1036</v>
      </c>
      <c r="S500" s="169" t="s">
        <v>1064</v>
      </c>
      <c r="T500" s="114" t="s">
        <v>1065</v>
      </c>
      <c r="U500" s="136"/>
    </row>
    <row r="501" spans="1:25" s="115" customFormat="1" ht="51" hidden="1" customHeight="1" x14ac:dyDescent="0.25">
      <c r="A501" s="168" t="s">
        <v>425</v>
      </c>
      <c r="B501" s="132" t="s">
        <v>60</v>
      </c>
      <c r="C501" s="131" t="s">
        <v>426</v>
      </c>
      <c r="D501" s="131" t="s">
        <v>273</v>
      </c>
      <c r="E501" s="132" t="s">
        <v>274</v>
      </c>
      <c r="F501" s="133">
        <v>952218</v>
      </c>
      <c r="G501" s="133">
        <v>18</v>
      </c>
      <c r="H501" s="132" t="s">
        <v>427</v>
      </c>
      <c r="I501" s="131" t="s">
        <v>275</v>
      </c>
      <c r="J501" s="133">
        <v>26</v>
      </c>
      <c r="K501" s="132" t="s">
        <v>276</v>
      </c>
      <c r="L501" s="133">
        <v>3603025</v>
      </c>
      <c r="M501" s="131" t="s">
        <v>44</v>
      </c>
      <c r="N501" s="132" t="s">
        <v>277</v>
      </c>
      <c r="O501" s="132" t="s">
        <v>305</v>
      </c>
      <c r="P501" s="134" t="s">
        <v>272</v>
      </c>
      <c r="Q501" s="134">
        <v>427252556</v>
      </c>
      <c r="R501" s="132" t="s">
        <v>1036</v>
      </c>
      <c r="S501" s="169" t="s">
        <v>1064</v>
      </c>
      <c r="T501" s="114" t="s">
        <v>1065</v>
      </c>
      <c r="U501" s="136"/>
    </row>
    <row r="502" spans="1:25" s="115" customFormat="1" ht="51" hidden="1" customHeight="1" x14ac:dyDescent="0.25">
      <c r="A502" s="168" t="s">
        <v>425</v>
      </c>
      <c r="B502" s="132" t="s">
        <v>60</v>
      </c>
      <c r="C502" s="131" t="s">
        <v>426</v>
      </c>
      <c r="D502" s="131" t="s">
        <v>273</v>
      </c>
      <c r="E502" s="132" t="s">
        <v>274</v>
      </c>
      <c r="F502" s="133">
        <v>952218</v>
      </c>
      <c r="G502" s="133">
        <v>18</v>
      </c>
      <c r="H502" s="132" t="s">
        <v>427</v>
      </c>
      <c r="I502" s="131" t="s">
        <v>275</v>
      </c>
      <c r="J502" s="133">
        <v>26</v>
      </c>
      <c r="K502" s="132" t="s">
        <v>276</v>
      </c>
      <c r="L502" s="133">
        <v>3603025</v>
      </c>
      <c r="M502" s="131" t="s">
        <v>44</v>
      </c>
      <c r="N502" s="132" t="s">
        <v>277</v>
      </c>
      <c r="O502" s="132" t="s">
        <v>814</v>
      </c>
      <c r="P502" s="134" t="s">
        <v>272</v>
      </c>
      <c r="Q502" s="134">
        <v>250000000</v>
      </c>
      <c r="R502" s="132" t="s">
        <v>1036</v>
      </c>
      <c r="S502" s="169" t="s">
        <v>1064</v>
      </c>
      <c r="T502" s="114" t="s">
        <v>1065</v>
      </c>
      <c r="U502" s="136">
        <f>SUM(P488:P502)</f>
        <v>878598182</v>
      </c>
      <c r="V502" s="116">
        <f>SUM(Q488:Q502)</f>
        <v>878598182</v>
      </c>
    </row>
    <row r="503" spans="1:25" s="115" customFormat="1" ht="51" hidden="1" customHeight="1" x14ac:dyDescent="0.25">
      <c r="A503" s="168" t="s">
        <v>337</v>
      </c>
      <c r="B503" s="132" t="s">
        <v>58</v>
      </c>
      <c r="C503" s="131" t="s">
        <v>1037</v>
      </c>
      <c r="D503" s="131" t="s">
        <v>309</v>
      </c>
      <c r="E503" s="132" t="s">
        <v>211</v>
      </c>
      <c r="F503" s="133">
        <v>911124</v>
      </c>
      <c r="G503" s="133">
        <v>24</v>
      </c>
      <c r="H503" s="132" t="s">
        <v>1038</v>
      </c>
      <c r="I503" s="131" t="s">
        <v>359</v>
      </c>
      <c r="J503" s="133">
        <v>10</v>
      </c>
      <c r="K503" s="132" t="s">
        <v>360</v>
      </c>
      <c r="L503" s="133">
        <v>3699009</v>
      </c>
      <c r="M503" s="131" t="s">
        <v>44</v>
      </c>
      <c r="N503" s="132" t="s">
        <v>361</v>
      </c>
      <c r="O503" s="132" t="s">
        <v>362</v>
      </c>
      <c r="P503" s="134">
        <v>3000958</v>
      </c>
      <c r="Q503" s="134"/>
      <c r="R503" s="132" t="s">
        <v>1039</v>
      </c>
      <c r="S503" s="169" t="s">
        <v>1057</v>
      </c>
      <c r="T503" s="114" t="s">
        <v>1056</v>
      </c>
      <c r="U503" s="136"/>
    </row>
    <row r="504" spans="1:25" s="115" customFormat="1" ht="51" hidden="1" customHeight="1" x14ac:dyDescent="0.25">
      <c r="A504" s="168" t="s">
        <v>592</v>
      </c>
      <c r="B504" s="132" t="s">
        <v>30</v>
      </c>
      <c r="C504" s="131" t="s">
        <v>593</v>
      </c>
      <c r="D504" s="131" t="s">
        <v>309</v>
      </c>
      <c r="E504" s="132" t="s">
        <v>211</v>
      </c>
      <c r="F504" s="133">
        <v>101024</v>
      </c>
      <c r="G504" s="133">
        <v>24</v>
      </c>
      <c r="H504" s="132" t="s">
        <v>278</v>
      </c>
      <c r="I504" s="131" t="s">
        <v>359</v>
      </c>
      <c r="J504" s="133">
        <v>11</v>
      </c>
      <c r="K504" s="132" t="s">
        <v>360</v>
      </c>
      <c r="L504" s="133">
        <v>3699009</v>
      </c>
      <c r="M504" s="131" t="s">
        <v>44</v>
      </c>
      <c r="N504" s="132" t="s">
        <v>361</v>
      </c>
      <c r="O504" s="132" t="s">
        <v>362</v>
      </c>
      <c r="P504" s="134">
        <v>227416621.61000001</v>
      </c>
      <c r="Q504" s="134"/>
      <c r="R504" s="132" t="s">
        <v>1040</v>
      </c>
      <c r="S504" s="169" t="s">
        <v>1057</v>
      </c>
      <c r="T504" s="114" t="s">
        <v>1056</v>
      </c>
      <c r="U504" s="136"/>
    </row>
    <row r="505" spans="1:25" s="115" customFormat="1" ht="51" hidden="1" customHeight="1" x14ac:dyDescent="0.25">
      <c r="A505" s="168" t="s">
        <v>592</v>
      </c>
      <c r="B505" s="132" t="s">
        <v>30</v>
      </c>
      <c r="C505" s="131" t="s">
        <v>593</v>
      </c>
      <c r="D505" s="131" t="s">
        <v>309</v>
      </c>
      <c r="E505" s="132" t="s">
        <v>211</v>
      </c>
      <c r="F505" s="133">
        <v>101024</v>
      </c>
      <c r="G505" s="133">
        <v>24</v>
      </c>
      <c r="H505" s="132" t="s">
        <v>278</v>
      </c>
      <c r="I505" s="131" t="s">
        <v>624</v>
      </c>
      <c r="J505" s="133">
        <v>10</v>
      </c>
      <c r="K505" s="132" t="s">
        <v>625</v>
      </c>
      <c r="L505" s="133">
        <v>3699011</v>
      </c>
      <c r="M505" s="131" t="s">
        <v>44</v>
      </c>
      <c r="N505" s="132" t="s">
        <v>626</v>
      </c>
      <c r="O505" s="132" t="s">
        <v>362</v>
      </c>
      <c r="P505" s="134">
        <v>682249864.69000006</v>
      </c>
      <c r="Q505" s="134"/>
      <c r="R505" s="132" t="s">
        <v>1040</v>
      </c>
      <c r="S505" s="169" t="s">
        <v>1057</v>
      </c>
      <c r="T505" s="114" t="s">
        <v>1056</v>
      </c>
      <c r="U505" s="136"/>
    </row>
    <row r="506" spans="1:25" s="115" customFormat="1" ht="51" hidden="1" customHeight="1" x14ac:dyDescent="0.25">
      <c r="A506" s="168" t="s">
        <v>592</v>
      </c>
      <c r="B506" s="132" t="s">
        <v>30</v>
      </c>
      <c r="C506" s="131" t="s">
        <v>593</v>
      </c>
      <c r="D506" s="131" t="s">
        <v>309</v>
      </c>
      <c r="E506" s="132" t="s">
        <v>211</v>
      </c>
      <c r="F506" s="133">
        <v>101024</v>
      </c>
      <c r="G506" s="133">
        <v>24</v>
      </c>
      <c r="H506" s="132" t="s">
        <v>278</v>
      </c>
      <c r="I506" s="131" t="s">
        <v>359</v>
      </c>
      <c r="J506" s="133">
        <v>10</v>
      </c>
      <c r="K506" s="132" t="s">
        <v>360</v>
      </c>
      <c r="L506" s="133">
        <v>3699009</v>
      </c>
      <c r="M506" s="131" t="s">
        <v>44</v>
      </c>
      <c r="N506" s="132" t="s">
        <v>361</v>
      </c>
      <c r="O506" s="132" t="s">
        <v>362</v>
      </c>
      <c r="P506" s="134">
        <v>81443606.829999998</v>
      </c>
      <c r="Q506" s="134"/>
      <c r="R506" s="132" t="s">
        <v>1041</v>
      </c>
      <c r="S506" s="169" t="s">
        <v>1057</v>
      </c>
      <c r="T506" s="114" t="s">
        <v>1056</v>
      </c>
      <c r="U506" s="136"/>
    </row>
    <row r="507" spans="1:25" s="115" customFormat="1" ht="51" hidden="1" customHeight="1" x14ac:dyDescent="0.25">
      <c r="A507" s="168" t="s">
        <v>592</v>
      </c>
      <c r="B507" s="132" t="s">
        <v>30</v>
      </c>
      <c r="C507" s="131" t="s">
        <v>593</v>
      </c>
      <c r="D507" s="131" t="s">
        <v>309</v>
      </c>
      <c r="E507" s="132" t="s">
        <v>211</v>
      </c>
      <c r="F507" s="133">
        <v>101024</v>
      </c>
      <c r="G507" s="133">
        <v>24</v>
      </c>
      <c r="H507" s="132" t="s">
        <v>278</v>
      </c>
      <c r="I507" s="131" t="s">
        <v>359</v>
      </c>
      <c r="J507" s="133">
        <v>10</v>
      </c>
      <c r="K507" s="132" t="s">
        <v>360</v>
      </c>
      <c r="L507" s="133">
        <v>3699009</v>
      </c>
      <c r="M507" s="131" t="s">
        <v>44</v>
      </c>
      <c r="N507" s="132" t="s">
        <v>361</v>
      </c>
      <c r="O507" s="132" t="s">
        <v>362</v>
      </c>
      <c r="P507" s="134">
        <v>1250000</v>
      </c>
      <c r="Q507" s="134"/>
      <c r="R507" s="132" t="s">
        <v>1042</v>
      </c>
      <c r="S507" s="169" t="s">
        <v>1057</v>
      </c>
      <c r="T507" s="114" t="s">
        <v>1056</v>
      </c>
      <c r="U507" s="136"/>
    </row>
    <row r="508" spans="1:25" s="115" customFormat="1" ht="51" hidden="1" customHeight="1" x14ac:dyDescent="0.25">
      <c r="A508" s="168" t="s">
        <v>642</v>
      </c>
      <c r="B508" s="132" t="s">
        <v>24</v>
      </c>
      <c r="C508" s="131" t="s">
        <v>872</v>
      </c>
      <c r="D508" s="131" t="s">
        <v>309</v>
      </c>
      <c r="E508" s="132" t="s">
        <v>211</v>
      </c>
      <c r="F508" s="133">
        <v>101024</v>
      </c>
      <c r="G508" s="133">
        <v>24</v>
      </c>
      <c r="H508" s="132" t="s">
        <v>278</v>
      </c>
      <c r="I508" s="131" t="s">
        <v>655</v>
      </c>
      <c r="J508" s="133">
        <v>10</v>
      </c>
      <c r="K508" s="132" t="s">
        <v>360</v>
      </c>
      <c r="L508" s="133">
        <v>3699009</v>
      </c>
      <c r="M508" s="131" t="s">
        <v>45</v>
      </c>
      <c r="N508" s="132" t="s">
        <v>656</v>
      </c>
      <c r="O508" s="132" t="s">
        <v>391</v>
      </c>
      <c r="P508" s="134" t="s">
        <v>272</v>
      </c>
      <c r="Q508" s="134">
        <v>657337</v>
      </c>
      <c r="R508" s="132" t="s">
        <v>1043</v>
      </c>
      <c r="S508" s="169" t="s">
        <v>1057</v>
      </c>
      <c r="T508" s="114" t="s">
        <v>1056</v>
      </c>
      <c r="U508" s="136"/>
    </row>
    <row r="509" spans="1:25" s="115" customFormat="1" ht="51" hidden="1" customHeight="1" x14ac:dyDescent="0.25">
      <c r="A509" s="168" t="s">
        <v>21</v>
      </c>
      <c r="B509" s="132" t="s">
        <v>22</v>
      </c>
      <c r="C509" s="131" t="s">
        <v>562</v>
      </c>
      <c r="D509" s="131" t="s">
        <v>309</v>
      </c>
      <c r="E509" s="132" t="s">
        <v>211</v>
      </c>
      <c r="F509" s="133">
        <v>930824</v>
      </c>
      <c r="G509" s="133">
        <v>24</v>
      </c>
      <c r="H509" s="132" t="s">
        <v>563</v>
      </c>
      <c r="I509" s="131" t="s">
        <v>614</v>
      </c>
      <c r="J509" s="133">
        <v>11</v>
      </c>
      <c r="K509" s="132" t="s">
        <v>615</v>
      </c>
      <c r="L509" s="133">
        <v>3699016</v>
      </c>
      <c r="M509" s="131" t="s">
        <v>44</v>
      </c>
      <c r="N509" s="132" t="s">
        <v>616</v>
      </c>
      <c r="O509" s="132" t="s">
        <v>617</v>
      </c>
      <c r="P509" s="134">
        <v>547875</v>
      </c>
      <c r="Q509" s="134"/>
      <c r="R509" s="132" t="s">
        <v>1044</v>
      </c>
      <c r="S509" s="169" t="s">
        <v>1057</v>
      </c>
      <c r="T509" s="114" t="s">
        <v>1056</v>
      </c>
      <c r="U509" s="136"/>
    </row>
    <row r="510" spans="1:25" s="115" customFormat="1" ht="51" hidden="1" customHeight="1" x14ac:dyDescent="0.25">
      <c r="A510" s="168" t="s">
        <v>783</v>
      </c>
      <c r="B510" s="132" t="s">
        <v>59</v>
      </c>
      <c r="C510" s="131" t="s">
        <v>821</v>
      </c>
      <c r="D510" s="131" t="s">
        <v>309</v>
      </c>
      <c r="E510" s="132" t="s">
        <v>211</v>
      </c>
      <c r="F510" s="133">
        <v>951624</v>
      </c>
      <c r="G510" s="133">
        <v>24</v>
      </c>
      <c r="H510" s="132" t="s">
        <v>822</v>
      </c>
      <c r="I510" s="131" t="s">
        <v>655</v>
      </c>
      <c r="J510" s="133">
        <v>10</v>
      </c>
      <c r="K510" s="132" t="s">
        <v>360</v>
      </c>
      <c r="L510" s="133">
        <v>3699009</v>
      </c>
      <c r="M510" s="131" t="s">
        <v>45</v>
      </c>
      <c r="N510" s="132" t="s">
        <v>656</v>
      </c>
      <c r="O510" s="132" t="s">
        <v>362</v>
      </c>
      <c r="P510" s="134">
        <v>18225</v>
      </c>
      <c r="Q510" s="134"/>
      <c r="R510" s="132" t="s">
        <v>1045</v>
      </c>
      <c r="S510" s="169" t="s">
        <v>1057</v>
      </c>
      <c r="T510" s="114" t="s">
        <v>1056</v>
      </c>
      <c r="U510" s="136"/>
      <c r="X510" s="116" t="s">
        <v>212</v>
      </c>
      <c r="Y510" s="115" t="s">
        <v>1069</v>
      </c>
    </row>
    <row r="511" spans="1:25" s="115" customFormat="1" ht="51" hidden="1" customHeight="1" x14ac:dyDescent="0.25">
      <c r="A511" s="168" t="s">
        <v>284</v>
      </c>
      <c r="B511" s="132" t="s">
        <v>15</v>
      </c>
      <c r="C511" s="131" t="s">
        <v>525</v>
      </c>
      <c r="D511" s="131" t="s">
        <v>309</v>
      </c>
      <c r="E511" s="132" t="s">
        <v>211</v>
      </c>
      <c r="F511" s="133">
        <v>951324</v>
      </c>
      <c r="G511" s="133">
        <v>24</v>
      </c>
      <c r="H511" s="132" t="s">
        <v>526</v>
      </c>
      <c r="I511" s="131" t="s">
        <v>614</v>
      </c>
      <c r="J511" s="133">
        <v>10</v>
      </c>
      <c r="K511" s="132" t="s">
        <v>615</v>
      </c>
      <c r="L511" s="133">
        <v>3699016</v>
      </c>
      <c r="M511" s="131" t="s">
        <v>44</v>
      </c>
      <c r="N511" s="132" t="s">
        <v>616</v>
      </c>
      <c r="O511" s="132" t="s">
        <v>617</v>
      </c>
      <c r="P511" s="134">
        <v>8406372</v>
      </c>
      <c r="Q511" s="134"/>
      <c r="R511" s="132" t="s">
        <v>1046</v>
      </c>
      <c r="S511" s="169" t="s">
        <v>1057</v>
      </c>
      <c r="T511" s="114" t="s">
        <v>1056</v>
      </c>
      <c r="U511" s="136"/>
    </row>
    <row r="512" spans="1:25" s="115" customFormat="1" ht="51" hidden="1" customHeight="1" x14ac:dyDescent="0.25">
      <c r="A512" s="168" t="s">
        <v>320</v>
      </c>
      <c r="B512" s="132" t="s">
        <v>25</v>
      </c>
      <c r="C512" s="131" t="s">
        <v>367</v>
      </c>
      <c r="D512" s="131" t="s">
        <v>309</v>
      </c>
      <c r="E512" s="132" t="s">
        <v>211</v>
      </c>
      <c r="F512" s="133">
        <v>954424</v>
      </c>
      <c r="G512" s="133">
        <v>24</v>
      </c>
      <c r="H512" s="132" t="s">
        <v>368</v>
      </c>
      <c r="I512" s="131" t="s">
        <v>614</v>
      </c>
      <c r="J512" s="133">
        <v>10</v>
      </c>
      <c r="K512" s="132" t="s">
        <v>615</v>
      </c>
      <c r="L512" s="133">
        <v>3699016</v>
      </c>
      <c r="M512" s="131" t="s">
        <v>44</v>
      </c>
      <c r="N512" s="132" t="s">
        <v>616</v>
      </c>
      <c r="O512" s="132" t="s">
        <v>617</v>
      </c>
      <c r="P512" s="134">
        <v>10809788</v>
      </c>
      <c r="Q512" s="134"/>
      <c r="R512" s="132" t="s">
        <v>1047</v>
      </c>
      <c r="S512" s="169" t="s">
        <v>1057</v>
      </c>
      <c r="T512" s="114" t="s">
        <v>1056</v>
      </c>
      <c r="U512" s="136"/>
    </row>
    <row r="513" spans="1:25" s="115" customFormat="1" ht="51" hidden="1" customHeight="1" x14ac:dyDescent="0.25">
      <c r="A513" s="168" t="s">
        <v>284</v>
      </c>
      <c r="B513" s="132" t="s">
        <v>15</v>
      </c>
      <c r="C513" s="131" t="s">
        <v>355</v>
      </c>
      <c r="D513" s="131" t="s">
        <v>309</v>
      </c>
      <c r="E513" s="132" t="s">
        <v>211</v>
      </c>
      <c r="F513" s="133">
        <v>951124</v>
      </c>
      <c r="G513" s="133">
        <v>24</v>
      </c>
      <c r="H513" s="132" t="s">
        <v>356</v>
      </c>
      <c r="I513" s="131" t="s">
        <v>614</v>
      </c>
      <c r="J513" s="133">
        <v>11</v>
      </c>
      <c r="K513" s="132" t="s">
        <v>615</v>
      </c>
      <c r="L513" s="133">
        <v>3699016</v>
      </c>
      <c r="M513" s="131" t="s">
        <v>44</v>
      </c>
      <c r="N513" s="132" t="s">
        <v>616</v>
      </c>
      <c r="O513" s="132" t="s">
        <v>617</v>
      </c>
      <c r="P513" s="134">
        <v>4648500</v>
      </c>
      <c r="Q513" s="134"/>
      <c r="R513" s="132" t="s">
        <v>1048</v>
      </c>
      <c r="S513" s="169" t="s">
        <v>1057</v>
      </c>
      <c r="T513" s="114" t="s">
        <v>1056</v>
      </c>
      <c r="U513" s="136"/>
    </row>
    <row r="514" spans="1:25" s="115" customFormat="1" ht="51" hidden="1" customHeight="1" x14ac:dyDescent="0.25">
      <c r="A514" s="168" t="s">
        <v>1030</v>
      </c>
      <c r="B514" s="132" t="s">
        <v>18</v>
      </c>
      <c r="C514" s="131" t="s">
        <v>1031</v>
      </c>
      <c r="D514" s="131" t="s">
        <v>309</v>
      </c>
      <c r="E514" s="132" t="s">
        <v>211</v>
      </c>
      <c r="F514" s="133">
        <v>911824</v>
      </c>
      <c r="G514" s="133">
        <v>24</v>
      </c>
      <c r="H514" s="132" t="s">
        <v>1032</v>
      </c>
      <c r="I514" s="131" t="s">
        <v>624</v>
      </c>
      <c r="J514" s="133">
        <v>11</v>
      </c>
      <c r="K514" s="132" t="s">
        <v>625</v>
      </c>
      <c r="L514" s="133">
        <v>3699011</v>
      </c>
      <c r="M514" s="131" t="s">
        <v>44</v>
      </c>
      <c r="N514" s="132" t="s">
        <v>626</v>
      </c>
      <c r="O514" s="132" t="s">
        <v>362</v>
      </c>
      <c r="P514" s="134" t="s">
        <v>272</v>
      </c>
      <c r="Q514" s="134">
        <v>70160000</v>
      </c>
      <c r="R514" s="132" t="s">
        <v>1049</v>
      </c>
      <c r="S514" s="169" t="s">
        <v>1057</v>
      </c>
      <c r="T514" s="114" t="s">
        <v>1056</v>
      </c>
      <c r="U514" s="136"/>
    </row>
    <row r="515" spans="1:25" s="115" customFormat="1" ht="51" hidden="1" customHeight="1" x14ac:dyDescent="0.25">
      <c r="A515" s="168" t="s">
        <v>341</v>
      </c>
      <c r="B515" s="132" t="s">
        <v>17</v>
      </c>
      <c r="C515" s="131" t="s">
        <v>786</v>
      </c>
      <c r="D515" s="131" t="s">
        <v>309</v>
      </c>
      <c r="E515" s="132" t="s">
        <v>211</v>
      </c>
      <c r="F515" s="133">
        <v>101024</v>
      </c>
      <c r="G515" s="133">
        <v>24</v>
      </c>
      <c r="H515" s="132" t="s">
        <v>278</v>
      </c>
      <c r="I515" s="131" t="s">
        <v>614</v>
      </c>
      <c r="J515" s="133">
        <v>10</v>
      </c>
      <c r="K515" s="132" t="s">
        <v>615</v>
      </c>
      <c r="L515" s="133">
        <v>3699016</v>
      </c>
      <c r="M515" s="131" t="s">
        <v>44</v>
      </c>
      <c r="N515" s="132" t="s">
        <v>616</v>
      </c>
      <c r="O515" s="132" t="s">
        <v>617</v>
      </c>
      <c r="P515" s="134">
        <v>5101886</v>
      </c>
      <c r="Q515" s="134"/>
      <c r="R515" s="132" t="s">
        <v>1050</v>
      </c>
      <c r="S515" s="169" t="s">
        <v>1057</v>
      </c>
      <c r="T515" s="114" t="s">
        <v>1056</v>
      </c>
      <c r="U515" s="136"/>
    </row>
    <row r="516" spans="1:25" s="115" customFormat="1" ht="51" hidden="1" customHeight="1" x14ac:dyDescent="0.25">
      <c r="A516" s="168" t="s">
        <v>341</v>
      </c>
      <c r="B516" s="132" t="s">
        <v>17</v>
      </c>
      <c r="C516" s="131" t="s">
        <v>786</v>
      </c>
      <c r="D516" s="131" t="s">
        <v>309</v>
      </c>
      <c r="E516" s="132" t="s">
        <v>211</v>
      </c>
      <c r="F516" s="133">
        <v>101024</v>
      </c>
      <c r="G516" s="133">
        <v>24</v>
      </c>
      <c r="H516" s="132" t="s">
        <v>278</v>
      </c>
      <c r="I516" s="131" t="s">
        <v>359</v>
      </c>
      <c r="J516" s="133">
        <v>10</v>
      </c>
      <c r="K516" s="132" t="s">
        <v>360</v>
      </c>
      <c r="L516" s="133">
        <v>3699009</v>
      </c>
      <c r="M516" s="131" t="s">
        <v>44</v>
      </c>
      <c r="N516" s="132" t="s">
        <v>361</v>
      </c>
      <c r="O516" s="132" t="s">
        <v>362</v>
      </c>
      <c r="P516" s="134">
        <v>3026000</v>
      </c>
      <c r="Q516" s="134"/>
      <c r="R516" s="132" t="s">
        <v>1051</v>
      </c>
      <c r="S516" s="169" t="s">
        <v>1057</v>
      </c>
      <c r="T516" s="114" t="s">
        <v>1056</v>
      </c>
      <c r="U516" s="136"/>
    </row>
    <row r="517" spans="1:25" s="115" customFormat="1" ht="51" hidden="1" customHeight="1" x14ac:dyDescent="0.25">
      <c r="A517" s="168" t="s">
        <v>341</v>
      </c>
      <c r="B517" s="132" t="s">
        <v>17</v>
      </c>
      <c r="C517" s="131" t="s">
        <v>786</v>
      </c>
      <c r="D517" s="131" t="s">
        <v>309</v>
      </c>
      <c r="E517" s="132" t="s">
        <v>211</v>
      </c>
      <c r="F517" s="133">
        <v>101024</v>
      </c>
      <c r="G517" s="133">
        <v>24</v>
      </c>
      <c r="H517" s="132" t="s">
        <v>278</v>
      </c>
      <c r="I517" s="131" t="s">
        <v>624</v>
      </c>
      <c r="J517" s="133">
        <v>10</v>
      </c>
      <c r="K517" s="132" t="s">
        <v>625</v>
      </c>
      <c r="L517" s="133">
        <v>3699011</v>
      </c>
      <c r="M517" s="131" t="s">
        <v>44</v>
      </c>
      <c r="N517" s="132" t="s">
        <v>626</v>
      </c>
      <c r="O517" s="132" t="s">
        <v>362</v>
      </c>
      <c r="P517" s="134">
        <v>49330.63</v>
      </c>
      <c r="Q517" s="134"/>
      <c r="R517" s="132" t="s">
        <v>1052</v>
      </c>
      <c r="S517" s="169" t="s">
        <v>1057</v>
      </c>
      <c r="T517" s="114" t="s">
        <v>1056</v>
      </c>
      <c r="U517" s="136"/>
    </row>
    <row r="518" spans="1:25" s="115" customFormat="1" ht="51" hidden="1" customHeight="1" x14ac:dyDescent="0.25">
      <c r="A518" s="168" t="s">
        <v>341</v>
      </c>
      <c r="B518" s="132" t="s">
        <v>17</v>
      </c>
      <c r="C518" s="131" t="s">
        <v>786</v>
      </c>
      <c r="D518" s="131" t="s">
        <v>309</v>
      </c>
      <c r="E518" s="132" t="s">
        <v>211</v>
      </c>
      <c r="F518" s="133">
        <v>101024</v>
      </c>
      <c r="G518" s="133">
        <v>24</v>
      </c>
      <c r="H518" s="132" t="s">
        <v>278</v>
      </c>
      <c r="I518" s="131" t="s">
        <v>624</v>
      </c>
      <c r="J518" s="133">
        <v>10</v>
      </c>
      <c r="K518" s="132" t="s">
        <v>625</v>
      </c>
      <c r="L518" s="133">
        <v>3699011</v>
      </c>
      <c r="M518" s="131" t="s">
        <v>44</v>
      </c>
      <c r="N518" s="132" t="s">
        <v>626</v>
      </c>
      <c r="O518" s="132" t="s">
        <v>362</v>
      </c>
      <c r="P518" s="134">
        <v>42765575.460000001</v>
      </c>
      <c r="Q518" s="134"/>
      <c r="R518" s="132" t="s">
        <v>1053</v>
      </c>
      <c r="S518" s="169" t="s">
        <v>1057</v>
      </c>
      <c r="T518" s="114" t="s">
        <v>1056</v>
      </c>
      <c r="U518" s="136"/>
    </row>
    <row r="519" spans="1:25" s="115" customFormat="1" ht="51" hidden="1" customHeight="1" x14ac:dyDescent="0.25">
      <c r="A519" s="168" t="s">
        <v>7</v>
      </c>
      <c r="B519" s="132" t="s">
        <v>57</v>
      </c>
      <c r="C519" s="131" t="s">
        <v>658</v>
      </c>
      <c r="D519" s="131" t="s">
        <v>309</v>
      </c>
      <c r="E519" s="132" t="s">
        <v>211</v>
      </c>
      <c r="F519" s="133">
        <v>101024</v>
      </c>
      <c r="G519" s="133">
        <v>24</v>
      </c>
      <c r="H519" s="132" t="s">
        <v>278</v>
      </c>
      <c r="I519" s="131" t="s">
        <v>655</v>
      </c>
      <c r="J519" s="133">
        <v>10</v>
      </c>
      <c r="K519" s="132" t="s">
        <v>360</v>
      </c>
      <c r="L519" s="133">
        <v>3699009</v>
      </c>
      <c r="M519" s="131" t="s">
        <v>45</v>
      </c>
      <c r="N519" s="132" t="s">
        <v>656</v>
      </c>
      <c r="O519" s="132" t="s">
        <v>391</v>
      </c>
      <c r="P519" s="134" t="s">
        <v>272</v>
      </c>
      <c r="Q519" s="134">
        <v>3000000</v>
      </c>
      <c r="R519" s="132" t="s">
        <v>1054</v>
      </c>
      <c r="S519" s="169" t="s">
        <v>1057</v>
      </c>
      <c r="T519" s="114" t="s">
        <v>1056</v>
      </c>
      <c r="U519" s="136"/>
    </row>
    <row r="520" spans="1:25" s="115" customFormat="1" ht="51" hidden="1" customHeight="1" x14ac:dyDescent="0.25">
      <c r="A520" s="168" t="s">
        <v>4</v>
      </c>
      <c r="B520" s="132" t="s">
        <v>388</v>
      </c>
      <c r="C520" s="131" t="s">
        <v>271</v>
      </c>
      <c r="D520" s="131" t="s">
        <v>309</v>
      </c>
      <c r="E520" s="132" t="s">
        <v>211</v>
      </c>
      <c r="F520" s="133">
        <v>404024</v>
      </c>
      <c r="G520" s="133">
        <v>24</v>
      </c>
      <c r="H520" s="132" t="s">
        <v>520</v>
      </c>
      <c r="I520" s="131" t="s">
        <v>655</v>
      </c>
      <c r="J520" s="133">
        <v>10</v>
      </c>
      <c r="K520" s="132" t="s">
        <v>360</v>
      </c>
      <c r="L520" s="133">
        <v>3699009</v>
      </c>
      <c r="M520" s="131" t="s">
        <v>45</v>
      </c>
      <c r="N520" s="132" t="s">
        <v>656</v>
      </c>
      <c r="O520" s="132" t="s">
        <v>362</v>
      </c>
      <c r="P520" s="134" t="s">
        <v>272</v>
      </c>
      <c r="Q520" s="134">
        <v>18225</v>
      </c>
      <c r="R520" s="132" t="s">
        <v>1055</v>
      </c>
      <c r="S520" s="169" t="s">
        <v>1057</v>
      </c>
      <c r="T520" s="114" t="s">
        <v>1056</v>
      </c>
      <c r="U520" s="136"/>
    </row>
    <row r="521" spans="1:25" s="115" customFormat="1" ht="51" hidden="1" customHeight="1" x14ac:dyDescent="0.25">
      <c r="A521" s="168" t="s">
        <v>4</v>
      </c>
      <c r="B521" s="132" t="s">
        <v>388</v>
      </c>
      <c r="C521" s="131" t="s">
        <v>271</v>
      </c>
      <c r="D521" s="131" t="s">
        <v>309</v>
      </c>
      <c r="E521" s="132" t="s">
        <v>211</v>
      </c>
      <c r="F521" s="133">
        <v>404024</v>
      </c>
      <c r="G521" s="133">
        <v>24</v>
      </c>
      <c r="H521" s="132" t="s">
        <v>520</v>
      </c>
      <c r="I521" s="131" t="s">
        <v>359</v>
      </c>
      <c r="J521" s="133">
        <v>10</v>
      </c>
      <c r="K521" s="132" t="s">
        <v>360</v>
      </c>
      <c r="L521" s="133">
        <v>3699009</v>
      </c>
      <c r="M521" s="131" t="s">
        <v>44</v>
      </c>
      <c r="N521" s="132" t="s">
        <v>361</v>
      </c>
      <c r="O521" s="132" t="s">
        <v>362</v>
      </c>
      <c r="P521" s="134" t="s">
        <v>272</v>
      </c>
      <c r="Q521" s="134">
        <v>85063227.829999998</v>
      </c>
      <c r="R521" s="132" t="s">
        <v>1055</v>
      </c>
      <c r="S521" s="169" t="s">
        <v>1057</v>
      </c>
      <c r="T521" s="114" t="s">
        <v>1056</v>
      </c>
      <c r="U521" s="136"/>
    </row>
    <row r="522" spans="1:25" s="115" customFormat="1" ht="51" hidden="1" customHeight="1" x14ac:dyDescent="0.25">
      <c r="A522" s="168" t="s">
        <v>4</v>
      </c>
      <c r="B522" s="132" t="s">
        <v>388</v>
      </c>
      <c r="C522" s="131" t="s">
        <v>271</v>
      </c>
      <c r="D522" s="131" t="s">
        <v>309</v>
      </c>
      <c r="E522" s="132" t="s">
        <v>211</v>
      </c>
      <c r="F522" s="133">
        <v>404024</v>
      </c>
      <c r="G522" s="133">
        <v>24</v>
      </c>
      <c r="H522" s="132" t="s">
        <v>520</v>
      </c>
      <c r="I522" s="131" t="s">
        <v>359</v>
      </c>
      <c r="J522" s="133">
        <v>11</v>
      </c>
      <c r="K522" s="132" t="s">
        <v>360</v>
      </c>
      <c r="L522" s="133">
        <v>3699009</v>
      </c>
      <c r="M522" s="131" t="s">
        <v>44</v>
      </c>
      <c r="N522" s="132" t="s">
        <v>361</v>
      </c>
      <c r="O522" s="132" t="s">
        <v>362</v>
      </c>
      <c r="P522" s="134" t="s">
        <v>272</v>
      </c>
      <c r="Q522" s="134">
        <v>227416621.61000001</v>
      </c>
      <c r="R522" s="132" t="s">
        <v>1055</v>
      </c>
      <c r="S522" s="169" t="s">
        <v>1057</v>
      </c>
      <c r="T522" s="114" t="s">
        <v>1056</v>
      </c>
      <c r="U522" s="136"/>
    </row>
    <row r="523" spans="1:25" s="115" customFormat="1" ht="51" hidden="1" customHeight="1" x14ac:dyDescent="0.25">
      <c r="A523" s="168" t="s">
        <v>4</v>
      </c>
      <c r="B523" s="132" t="s">
        <v>388</v>
      </c>
      <c r="C523" s="131" t="s">
        <v>271</v>
      </c>
      <c r="D523" s="131" t="s">
        <v>309</v>
      </c>
      <c r="E523" s="132" t="s">
        <v>211</v>
      </c>
      <c r="F523" s="133">
        <v>404024</v>
      </c>
      <c r="G523" s="133">
        <v>24</v>
      </c>
      <c r="H523" s="132" t="s">
        <v>520</v>
      </c>
      <c r="I523" s="131" t="s">
        <v>624</v>
      </c>
      <c r="J523" s="133">
        <v>11</v>
      </c>
      <c r="K523" s="132" t="s">
        <v>625</v>
      </c>
      <c r="L523" s="133">
        <v>3699011</v>
      </c>
      <c r="M523" s="131" t="s">
        <v>44</v>
      </c>
      <c r="N523" s="132" t="s">
        <v>626</v>
      </c>
      <c r="O523" s="132" t="s">
        <v>362</v>
      </c>
      <c r="P523" s="134">
        <v>70160000</v>
      </c>
      <c r="Q523" s="134"/>
      <c r="R523" s="132" t="s">
        <v>650</v>
      </c>
      <c r="S523" s="169" t="s">
        <v>1057</v>
      </c>
      <c r="T523" s="114" t="s">
        <v>1056</v>
      </c>
      <c r="U523" s="136"/>
      <c r="X523" s="116" t="s">
        <v>1066</v>
      </c>
      <c r="Y523" s="115" t="s">
        <v>1069</v>
      </c>
    </row>
    <row r="524" spans="1:25" s="115" customFormat="1" ht="51" hidden="1" customHeight="1" x14ac:dyDescent="0.25">
      <c r="A524" s="168" t="s">
        <v>4</v>
      </c>
      <c r="B524" s="132" t="s">
        <v>388</v>
      </c>
      <c r="C524" s="131" t="s">
        <v>271</v>
      </c>
      <c r="D524" s="131" t="s">
        <v>309</v>
      </c>
      <c r="E524" s="132" t="s">
        <v>211</v>
      </c>
      <c r="F524" s="133">
        <v>404024</v>
      </c>
      <c r="G524" s="133">
        <v>24</v>
      </c>
      <c r="H524" s="132" t="s">
        <v>520</v>
      </c>
      <c r="I524" s="131" t="s">
        <v>624</v>
      </c>
      <c r="J524" s="133">
        <v>10</v>
      </c>
      <c r="K524" s="132" t="s">
        <v>625</v>
      </c>
      <c r="L524" s="133">
        <v>3699011</v>
      </c>
      <c r="M524" s="131" t="s">
        <v>44</v>
      </c>
      <c r="N524" s="132" t="s">
        <v>626</v>
      </c>
      <c r="O524" s="132" t="s">
        <v>362</v>
      </c>
      <c r="P524" s="134" t="s">
        <v>272</v>
      </c>
      <c r="Q524" s="134">
        <v>725064770.78000009</v>
      </c>
      <c r="R524" s="132" t="s">
        <v>651</v>
      </c>
      <c r="S524" s="169" t="s">
        <v>1057</v>
      </c>
      <c r="T524" s="114" t="s">
        <v>1056</v>
      </c>
      <c r="U524" s="136"/>
    </row>
    <row r="525" spans="1:25" s="115" customFormat="1" ht="51" hidden="1" customHeight="1" x14ac:dyDescent="0.25">
      <c r="A525" s="168" t="s">
        <v>4</v>
      </c>
      <c r="B525" s="132" t="s">
        <v>388</v>
      </c>
      <c r="C525" s="131" t="s">
        <v>271</v>
      </c>
      <c r="D525" s="131" t="s">
        <v>309</v>
      </c>
      <c r="E525" s="132" t="s">
        <v>211</v>
      </c>
      <c r="F525" s="133">
        <v>404024</v>
      </c>
      <c r="G525" s="133">
        <v>24</v>
      </c>
      <c r="H525" s="132" t="s">
        <v>520</v>
      </c>
      <c r="I525" s="131" t="s">
        <v>614</v>
      </c>
      <c r="J525" s="133">
        <v>10</v>
      </c>
      <c r="K525" s="132" t="s">
        <v>615</v>
      </c>
      <c r="L525" s="133">
        <v>3699016</v>
      </c>
      <c r="M525" s="131" t="s">
        <v>44</v>
      </c>
      <c r="N525" s="132" t="s">
        <v>616</v>
      </c>
      <c r="O525" s="132" t="s">
        <v>617</v>
      </c>
      <c r="P525" s="134" t="s">
        <v>272</v>
      </c>
      <c r="Q525" s="134">
        <v>24318046</v>
      </c>
      <c r="R525" s="132" t="s">
        <v>651</v>
      </c>
      <c r="S525" s="169" t="s">
        <v>1057</v>
      </c>
      <c r="T525" s="114" t="s">
        <v>1056</v>
      </c>
      <c r="U525" s="136"/>
    </row>
    <row r="526" spans="1:25" s="115" customFormat="1" ht="51" hidden="1" customHeight="1" x14ac:dyDescent="0.25">
      <c r="A526" s="168" t="s">
        <v>4</v>
      </c>
      <c r="B526" s="132" t="s">
        <v>388</v>
      </c>
      <c r="C526" s="131" t="s">
        <v>271</v>
      </c>
      <c r="D526" s="131" t="s">
        <v>309</v>
      </c>
      <c r="E526" s="132" t="s">
        <v>211</v>
      </c>
      <c r="F526" s="133">
        <v>404024</v>
      </c>
      <c r="G526" s="133">
        <v>24</v>
      </c>
      <c r="H526" s="132" t="s">
        <v>520</v>
      </c>
      <c r="I526" s="131" t="s">
        <v>614</v>
      </c>
      <c r="J526" s="133">
        <v>11</v>
      </c>
      <c r="K526" s="132" t="s">
        <v>615</v>
      </c>
      <c r="L526" s="133">
        <v>3699016</v>
      </c>
      <c r="M526" s="131" t="s">
        <v>44</v>
      </c>
      <c r="N526" s="132" t="s">
        <v>616</v>
      </c>
      <c r="O526" s="132" t="s">
        <v>617</v>
      </c>
      <c r="P526" s="134" t="s">
        <v>272</v>
      </c>
      <c r="Q526" s="134">
        <v>5196375</v>
      </c>
      <c r="R526" s="132" t="s">
        <v>651</v>
      </c>
      <c r="S526" s="169" t="s">
        <v>1057</v>
      </c>
      <c r="T526" s="114" t="s">
        <v>1056</v>
      </c>
      <c r="U526" s="136">
        <f>SUM(P503:P526)</f>
        <v>1140894603.2200003</v>
      </c>
      <c r="V526" s="116">
        <f>SUM(Q503:Q526)</f>
        <v>1140894603.22</v>
      </c>
    </row>
    <row r="527" spans="1:25" s="115" customFormat="1" ht="51" hidden="1" customHeight="1" x14ac:dyDescent="0.25">
      <c r="A527" s="168" t="s">
        <v>4</v>
      </c>
      <c r="B527" s="132" t="s">
        <v>388</v>
      </c>
      <c r="C527" s="131" t="s">
        <v>271</v>
      </c>
      <c r="D527" s="131" t="s">
        <v>1058</v>
      </c>
      <c r="E527" s="132" t="s">
        <v>86</v>
      </c>
      <c r="F527" s="133">
        <v>101100</v>
      </c>
      <c r="G527" s="135" t="s">
        <v>288</v>
      </c>
      <c r="H527" s="132" t="s">
        <v>1059</v>
      </c>
      <c r="I527" s="131" t="s">
        <v>1058</v>
      </c>
      <c r="J527" s="133">
        <v>27</v>
      </c>
      <c r="K527" s="132" t="s">
        <v>272</v>
      </c>
      <c r="L527" s="133" t="s">
        <v>272</v>
      </c>
      <c r="M527" s="131" t="s">
        <v>272</v>
      </c>
      <c r="N527" s="132" t="s">
        <v>178</v>
      </c>
      <c r="O527" s="132" t="s">
        <v>178</v>
      </c>
      <c r="P527" s="134">
        <v>31695606</v>
      </c>
      <c r="Q527" s="134"/>
      <c r="R527" s="132" t="s">
        <v>1060</v>
      </c>
      <c r="S527" s="169" t="s">
        <v>1062</v>
      </c>
      <c r="T527" s="114" t="s">
        <v>1063</v>
      </c>
      <c r="U527" s="136"/>
    </row>
    <row r="528" spans="1:25" s="115" customFormat="1" ht="51" hidden="1" customHeight="1" thickBot="1" x14ac:dyDescent="0.25">
      <c r="A528" s="168" t="s">
        <v>578</v>
      </c>
      <c r="B528" s="132" t="s">
        <v>14</v>
      </c>
      <c r="C528" s="131" t="s">
        <v>579</v>
      </c>
      <c r="D528" s="131" t="s">
        <v>1058</v>
      </c>
      <c r="E528" s="132" t="s">
        <v>86</v>
      </c>
      <c r="F528" s="133">
        <v>101000</v>
      </c>
      <c r="G528" s="135" t="s">
        <v>288</v>
      </c>
      <c r="H528" s="132" t="s">
        <v>278</v>
      </c>
      <c r="I528" s="131" t="s">
        <v>1058</v>
      </c>
      <c r="J528" s="133">
        <v>27</v>
      </c>
      <c r="K528" s="132" t="s">
        <v>272</v>
      </c>
      <c r="L528" s="133" t="s">
        <v>272</v>
      </c>
      <c r="M528" s="131" t="s">
        <v>272</v>
      </c>
      <c r="N528" s="132" t="s">
        <v>178</v>
      </c>
      <c r="O528" s="132" t="s">
        <v>178</v>
      </c>
      <c r="P528" s="134" t="s">
        <v>272</v>
      </c>
      <c r="Q528" s="134">
        <v>31695606</v>
      </c>
      <c r="R528" s="132" t="s">
        <v>1061</v>
      </c>
      <c r="S528" s="169" t="s">
        <v>1062</v>
      </c>
      <c r="T528" s="114" t="s">
        <v>1063</v>
      </c>
      <c r="U528" s="136">
        <f>SUM(P527:P528)</f>
        <v>31695606</v>
      </c>
      <c r="V528" s="116">
        <f>SUM(Q527:Q528)</f>
        <v>31695606</v>
      </c>
    </row>
    <row r="529" spans="1:22" s="115" customFormat="1" ht="50.25" hidden="1" customHeight="1" thickBot="1" x14ac:dyDescent="0.3">
      <c r="A529" s="173" t="s">
        <v>303</v>
      </c>
      <c r="B529" s="163" t="s">
        <v>61</v>
      </c>
      <c r="C529" s="162" t="s">
        <v>573</v>
      </c>
      <c r="D529" s="162" t="s">
        <v>309</v>
      </c>
      <c r="E529" s="163" t="s">
        <v>211</v>
      </c>
      <c r="F529" s="164">
        <v>911524</v>
      </c>
      <c r="G529" s="164">
        <v>24</v>
      </c>
      <c r="H529" s="163" t="s">
        <v>574</v>
      </c>
      <c r="I529" s="162" t="s">
        <v>614</v>
      </c>
      <c r="J529" s="164">
        <v>11</v>
      </c>
      <c r="K529" s="163" t="s">
        <v>615</v>
      </c>
      <c r="L529" s="164">
        <v>3699016</v>
      </c>
      <c r="M529" s="162" t="s">
        <v>44</v>
      </c>
      <c r="N529" s="163" t="s">
        <v>616</v>
      </c>
      <c r="O529" s="163" t="s">
        <v>617</v>
      </c>
      <c r="P529" s="165" t="s">
        <v>272</v>
      </c>
      <c r="Q529" s="165" t="s">
        <v>272</v>
      </c>
      <c r="R529" s="163" t="s">
        <v>679</v>
      </c>
      <c r="S529" s="174" t="s">
        <v>677</v>
      </c>
      <c r="T529" s="150" t="s">
        <v>1078</v>
      </c>
    </row>
    <row r="530" spans="1:22" s="115" customFormat="1" ht="50.25" hidden="1" customHeight="1" x14ac:dyDescent="0.25">
      <c r="A530" s="173" t="s">
        <v>284</v>
      </c>
      <c r="B530" s="163" t="s">
        <v>15</v>
      </c>
      <c r="C530" s="162" t="s">
        <v>318</v>
      </c>
      <c r="D530" s="162" t="s">
        <v>309</v>
      </c>
      <c r="E530" s="163" t="s">
        <v>211</v>
      </c>
      <c r="F530" s="164">
        <v>101024</v>
      </c>
      <c r="G530" s="164">
        <v>24</v>
      </c>
      <c r="H530" s="163" t="s">
        <v>278</v>
      </c>
      <c r="I530" s="162" t="s">
        <v>614</v>
      </c>
      <c r="J530" s="164">
        <v>10</v>
      </c>
      <c r="K530" s="163" t="s">
        <v>615</v>
      </c>
      <c r="L530" s="164">
        <v>3699016</v>
      </c>
      <c r="M530" s="162" t="s">
        <v>44</v>
      </c>
      <c r="N530" s="163" t="s">
        <v>616</v>
      </c>
      <c r="O530" s="163" t="s">
        <v>617</v>
      </c>
      <c r="P530" s="165" t="s">
        <v>272</v>
      </c>
      <c r="Q530" s="165" t="s">
        <v>272</v>
      </c>
      <c r="R530" s="163" t="s">
        <v>680</v>
      </c>
      <c r="S530" s="174" t="s">
        <v>677</v>
      </c>
      <c r="T530" s="114" t="s">
        <v>678</v>
      </c>
    </row>
    <row r="531" spans="1:22" s="115" customFormat="1" ht="50.25" hidden="1" customHeight="1" x14ac:dyDescent="0.25">
      <c r="A531" s="173" t="s">
        <v>21</v>
      </c>
      <c r="B531" s="163" t="s">
        <v>22</v>
      </c>
      <c r="C531" s="162" t="s">
        <v>676</v>
      </c>
      <c r="D531" s="162" t="s">
        <v>309</v>
      </c>
      <c r="E531" s="163" t="s">
        <v>211</v>
      </c>
      <c r="F531" s="164">
        <v>101024</v>
      </c>
      <c r="G531" s="164">
        <v>24</v>
      </c>
      <c r="H531" s="163" t="s">
        <v>278</v>
      </c>
      <c r="I531" s="162" t="s">
        <v>614</v>
      </c>
      <c r="J531" s="164">
        <v>10</v>
      </c>
      <c r="K531" s="163" t="s">
        <v>615</v>
      </c>
      <c r="L531" s="164">
        <v>3699016</v>
      </c>
      <c r="M531" s="162" t="s">
        <v>44</v>
      </c>
      <c r="N531" s="163" t="s">
        <v>616</v>
      </c>
      <c r="O531" s="163" t="s">
        <v>617</v>
      </c>
      <c r="P531" s="165" t="s">
        <v>272</v>
      </c>
      <c r="Q531" s="165" t="s">
        <v>272</v>
      </c>
      <c r="R531" s="163" t="s">
        <v>681</v>
      </c>
      <c r="S531" s="174" t="s">
        <v>677</v>
      </c>
      <c r="T531" s="114" t="s">
        <v>678</v>
      </c>
    </row>
    <row r="532" spans="1:22" s="115" customFormat="1" ht="50.25" hidden="1" customHeight="1" x14ac:dyDescent="0.25">
      <c r="A532" s="173" t="s">
        <v>5</v>
      </c>
      <c r="B532" s="163" t="s">
        <v>6</v>
      </c>
      <c r="C532" s="162" t="s">
        <v>384</v>
      </c>
      <c r="D532" s="162" t="s">
        <v>347</v>
      </c>
      <c r="E532" s="163" t="s">
        <v>348</v>
      </c>
      <c r="F532" s="164">
        <v>920628</v>
      </c>
      <c r="G532" s="164">
        <v>28</v>
      </c>
      <c r="H532" s="163" t="s">
        <v>385</v>
      </c>
      <c r="I532" s="162" t="s">
        <v>418</v>
      </c>
      <c r="J532" s="164">
        <v>10</v>
      </c>
      <c r="K532" s="163" t="s">
        <v>419</v>
      </c>
      <c r="L532" s="164">
        <v>3603005</v>
      </c>
      <c r="M532" s="162" t="s">
        <v>44</v>
      </c>
      <c r="N532" s="163" t="s">
        <v>420</v>
      </c>
      <c r="O532" s="163" t="s">
        <v>281</v>
      </c>
      <c r="P532" s="165" t="s">
        <v>272</v>
      </c>
      <c r="Q532" s="165"/>
      <c r="R532" s="163" t="s">
        <v>1070</v>
      </c>
      <c r="S532" s="174" t="s">
        <v>772</v>
      </c>
      <c r="T532" s="114" t="s">
        <v>773</v>
      </c>
      <c r="U532" s="116"/>
      <c r="V532" s="116"/>
    </row>
    <row r="533" spans="1:22" s="115" customFormat="1" ht="42.75" hidden="1" customHeight="1" x14ac:dyDescent="0.25">
      <c r="A533" s="173" t="s">
        <v>7</v>
      </c>
      <c r="B533" s="163" t="s">
        <v>57</v>
      </c>
      <c r="C533" s="162" t="s">
        <v>795</v>
      </c>
      <c r="D533" s="162" t="s">
        <v>309</v>
      </c>
      <c r="E533" s="163" t="s">
        <v>211</v>
      </c>
      <c r="F533" s="164">
        <v>930224</v>
      </c>
      <c r="G533" s="164">
        <v>24</v>
      </c>
      <c r="H533" s="163" t="s">
        <v>796</v>
      </c>
      <c r="I533" s="162" t="s">
        <v>359</v>
      </c>
      <c r="J533" s="164">
        <v>10</v>
      </c>
      <c r="K533" s="163" t="s">
        <v>360</v>
      </c>
      <c r="L533" s="164">
        <v>3699009</v>
      </c>
      <c r="M533" s="162" t="s">
        <v>44</v>
      </c>
      <c r="N533" s="163" t="s">
        <v>361</v>
      </c>
      <c r="O533" s="163" t="s">
        <v>362</v>
      </c>
      <c r="P533" s="165" t="s">
        <v>272</v>
      </c>
      <c r="Q533" s="165" t="s">
        <v>272</v>
      </c>
      <c r="R533" s="163" t="s">
        <v>1071</v>
      </c>
      <c r="S533" s="174" t="s">
        <v>799</v>
      </c>
      <c r="T533" s="114" t="s">
        <v>800</v>
      </c>
    </row>
    <row r="534" spans="1:22" s="115" customFormat="1" ht="42.75" hidden="1" customHeight="1" x14ac:dyDescent="0.25">
      <c r="A534" s="173" t="s">
        <v>642</v>
      </c>
      <c r="B534" s="163" t="s">
        <v>24</v>
      </c>
      <c r="C534" s="162" t="s">
        <v>643</v>
      </c>
      <c r="D534" s="162" t="s">
        <v>309</v>
      </c>
      <c r="E534" s="163" t="s">
        <v>211</v>
      </c>
      <c r="F534" s="164">
        <v>912324</v>
      </c>
      <c r="G534" s="164">
        <v>24</v>
      </c>
      <c r="H534" s="163" t="s">
        <v>644</v>
      </c>
      <c r="I534" s="162" t="s">
        <v>614</v>
      </c>
      <c r="J534" s="164">
        <v>11</v>
      </c>
      <c r="K534" s="163" t="s">
        <v>615</v>
      </c>
      <c r="L534" s="164">
        <v>3699016</v>
      </c>
      <c r="M534" s="162" t="s">
        <v>44</v>
      </c>
      <c r="N534" s="163" t="s">
        <v>616</v>
      </c>
      <c r="O534" s="163" t="s">
        <v>617</v>
      </c>
      <c r="P534" s="165" t="s">
        <v>272</v>
      </c>
      <c r="Q534" s="165" t="s">
        <v>272</v>
      </c>
      <c r="R534" s="163" t="s">
        <v>1072</v>
      </c>
      <c r="S534" s="174" t="s">
        <v>799</v>
      </c>
      <c r="T534" s="114" t="s">
        <v>800</v>
      </c>
    </row>
    <row r="535" spans="1:22" s="115" customFormat="1" ht="45.75" hidden="1" customHeight="1" x14ac:dyDescent="0.25">
      <c r="A535" s="173" t="s">
        <v>328</v>
      </c>
      <c r="B535" s="163" t="s">
        <v>23</v>
      </c>
      <c r="C535" s="162" t="s">
        <v>329</v>
      </c>
      <c r="D535" s="162" t="s">
        <v>273</v>
      </c>
      <c r="E535" s="163" t="s">
        <v>274</v>
      </c>
      <c r="F535" s="164">
        <v>922410</v>
      </c>
      <c r="G535" s="164">
        <v>10</v>
      </c>
      <c r="H535" s="163" t="s">
        <v>330</v>
      </c>
      <c r="I535" s="162" t="s">
        <v>275</v>
      </c>
      <c r="J535" s="164">
        <v>10</v>
      </c>
      <c r="K535" s="163" t="s">
        <v>276</v>
      </c>
      <c r="L535" s="164">
        <v>3603025</v>
      </c>
      <c r="M535" s="162" t="s">
        <v>44</v>
      </c>
      <c r="N535" s="163" t="s">
        <v>277</v>
      </c>
      <c r="O535" s="163" t="s">
        <v>281</v>
      </c>
      <c r="P535" s="165" t="s">
        <v>272</v>
      </c>
      <c r="Q535" s="165" t="s">
        <v>272</v>
      </c>
      <c r="R535" s="163" t="s">
        <v>1073</v>
      </c>
      <c r="S535" s="174" t="s">
        <v>1011</v>
      </c>
      <c r="T535" s="114" t="s">
        <v>1012</v>
      </c>
      <c r="U535" s="116"/>
    </row>
    <row r="536" spans="1:22" s="115" customFormat="1" ht="45.75" hidden="1" customHeight="1" x14ac:dyDescent="0.25">
      <c r="A536" s="173" t="s">
        <v>7</v>
      </c>
      <c r="B536" s="163" t="s">
        <v>57</v>
      </c>
      <c r="C536" s="162" t="s">
        <v>756</v>
      </c>
      <c r="D536" s="162" t="s">
        <v>273</v>
      </c>
      <c r="E536" s="163" t="s">
        <v>274</v>
      </c>
      <c r="F536" s="164">
        <v>920720</v>
      </c>
      <c r="G536" s="164">
        <v>20</v>
      </c>
      <c r="H536" s="163" t="s">
        <v>757</v>
      </c>
      <c r="I536" s="162" t="s">
        <v>321</v>
      </c>
      <c r="J536" s="164">
        <v>10</v>
      </c>
      <c r="K536" s="163" t="s">
        <v>322</v>
      </c>
      <c r="L536" s="164">
        <v>3603003</v>
      </c>
      <c r="M536" s="162" t="s">
        <v>44</v>
      </c>
      <c r="N536" s="163" t="s">
        <v>323</v>
      </c>
      <c r="O536" s="163" t="s">
        <v>281</v>
      </c>
      <c r="P536" s="165" t="s">
        <v>272</v>
      </c>
      <c r="Q536" s="165" t="s">
        <v>272</v>
      </c>
      <c r="R536" s="163" t="s">
        <v>1074</v>
      </c>
      <c r="S536" s="174" t="s">
        <v>1011</v>
      </c>
      <c r="T536" s="114" t="s">
        <v>1012</v>
      </c>
      <c r="U536" s="116"/>
    </row>
    <row r="537" spans="1:22" s="115" customFormat="1" ht="45.75" hidden="1" customHeight="1" x14ac:dyDescent="0.25">
      <c r="A537" s="173" t="s">
        <v>328</v>
      </c>
      <c r="B537" s="163" t="s">
        <v>23</v>
      </c>
      <c r="C537" s="162" t="s">
        <v>402</v>
      </c>
      <c r="D537" s="162" t="s">
        <v>309</v>
      </c>
      <c r="E537" s="163" t="s">
        <v>211</v>
      </c>
      <c r="F537" s="164">
        <v>954624</v>
      </c>
      <c r="G537" s="164">
        <v>24</v>
      </c>
      <c r="H537" s="163" t="s">
        <v>403</v>
      </c>
      <c r="I537" s="162" t="s">
        <v>614</v>
      </c>
      <c r="J537" s="164">
        <v>11</v>
      </c>
      <c r="K537" s="163" t="s">
        <v>615</v>
      </c>
      <c r="L537" s="164">
        <v>3699016</v>
      </c>
      <c r="M537" s="162" t="s">
        <v>44</v>
      </c>
      <c r="N537" s="163" t="s">
        <v>616</v>
      </c>
      <c r="O537" s="163" t="s">
        <v>617</v>
      </c>
      <c r="P537" s="165" t="s">
        <v>272</v>
      </c>
      <c r="Q537" s="165" t="s">
        <v>272</v>
      </c>
      <c r="R537" s="163" t="s">
        <v>1075</v>
      </c>
      <c r="S537" s="174" t="s">
        <v>1057</v>
      </c>
      <c r="T537" s="114" t="s">
        <v>1056</v>
      </c>
      <c r="U537" s="116"/>
    </row>
    <row r="538" spans="1:22" s="115" customFormat="1" ht="45.75" hidden="1" customHeight="1" thickBot="1" x14ac:dyDescent="0.3">
      <c r="A538" s="175" t="s">
        <v>815</v>
      </c>
      <c r="B538" s="176" t="s">
        <v>26</v>
      </c>
      <c r="C538" s="177" t="s">
        <v>816</v>
      </c>
      <c r="D538" s="177" t="s">
        <v>309</v>
      </c>
      <c r="E538" s="176" t="s">
        <v>211</v>
      </c>
      <c r="F538" s="178">
        <v>951724</v>
      </c>
      <c r="G538" s="178">
        <v>24</v>
      </c>
      <c r="H538" s="176" t="s">
        <v>817</v>
      </c>
      <c r="I538" s="177" t="s">
        <v>614</v>
      </c>
      <c r="J538" s="178">
        <v>10</v>
      </c>
      <c r="K538" s="176" t="s">
        <v>615</v>
      </c>
      <c r="L538" s="178">
        <v>3699016</v>
      </c>
      <c r="M538" s="177" t="s">
        <v>44</v>
      </c>
      <c r="N538" s="176" t="s">
        <v>616</v>
      </c>
      <c r="O538" s="176" t="s">
        <v>617</v>
      </c>
      <c r="P538" s="179" t="s">
        <v>272</v>
      </c>
      <c r="Q538" s="179" t="s">
        <v>272</v>
      </c>
      <c r="R538" s="176" t="s">
        <v>1076</v>
      </c>
      <c r="S538" s="180" t="s">
        <v>1057</v>
      </c>
      <c r="T538" s="114" t="s">
        <v>1056</v>
      </c>
      <c r="U538" s="116"/>
    </row>
    <row r="539" spans="1:22" ht="27.75" hidden="1" customHeight="1" thickBot="1" x14ac:dyDescent="0.3">
      <c r="P539" s="151">
        <f>SUM(P2:P528)</f>
        <v>12837513036.499998</v>
      </c>
      <c r="Q539" s="152">
        <f>SUM(Q2:Q528)</f>
        <v>12837513036.5</v>
      </c>
    </row>
    <row r="540" spans="1:22" ht="33.75" hidden="1" customHeight="1" thickBot="1" x14ac:dyDescent="0.3">
      <c r="H540" s="184" t="s">
        <v>1079</v>
      </c>
      <c r="I540" s="185"/>
      <c r="J540" s="185"/>
      <c r="K540" s="185"/>
      <c r="L540" s="185"/>
      <c r="M540" s="185"/>
      <c r="N540" s="185"/>
      <c r="O540" s="185"/>
      <c r="P540" s="186"/>
      <c r="Q540" s="149">
        <v>1829506336.49</v>
      </c>
    </row>
  </sheetData>
  <autoFilter ref="A1:X540" xr:uid="{00000000-0009-0000-0000-000001000000}">
    <filterColumn colId="1">
      <filters>
        <filter val="ANTIOQUIA"/>
      </filters>
    </filterColumn>
    <filterColumn colId="7">
      <filters>
        <filter val="CENTRO DE LA INNOVACION, LA AGROINDUSTRIA Y LA AVIACION-ANTIOQUIA"/>
      </filters>
    </filterColumn>
  </autoFilter>
  <mergeCells count="1">
    <mergeCell ref="H540:P540"/>
  </mergeCells>
  <dataValidations count="6">
    <dataValidation type="list" allowBlank="1" showInputMessage="1" showErrorMessage="1" sqref="J99:J100 J473:J483" xr:uid="{00000000-0002-0000-0100-000000000000}">
      <formula1>INDIRECT($Z99)</formula1>
    </dataValidation>
    <dataValidation type="list" allowBlank="1" showInputMessage="1" showErrorMessage="1" sqref="I99 I473:I483" xr:uid="{00000000-0002-0000-0100-000001000000}">
      <formula1>INDIRECT($Y99)</formula1>
    </dataValidation>
    <dataValidation type="list" allowBlank="1" showInputMessage="1" showErrorMessage="1" sqref="F99:F100 F473:F483" xr:uid="{00000000-0002-0000-0100-000002000000}">
      <formula1>INDIRECT($W99)</formula1>
    </dataValidation>
    <dataValidation type="list" allowBlank="1" showInputMessage="1" showErrorMessage="1" sqref="D99:D100 I100 D473:D483" xr:uid="{00000000-0002-0000-0100-000003000000}">
      <formula1>INDIRECT($X99)</formula1>
    </dataValidation>
    <dataValidation type="list" allowBlank="1" showInputMessage="1" showErrorMessage="1" sqref="C99:C100 C473:C483" xr:uid="{00000000-0002-0000-0100-000004000000}">
      <formula1>INDIRECT($U99)</formula1>
    </dataValidation>
    <dataValidation type="list" allowBlank="1" showInputMessage="1" showErrorMessage="1" sqref="O99:O100 O473:O483" xr:uid="{00000000-0002-0000-0100-000005000000}">
      <formula1>INDIRECT($AA99)</formula1>
    </dataValidation>
  </dataValidations>
  <pageMargins left="0.9055118110236221" right="0.51181102362204722" top="0.94488188976377963" bottom="0.94488188976377963" header="0.31496062992125984" footer="0.31496062992125984"/>
  <pageSetup paperSize="5" scale="85" orientation="landscape" horizontalDpi="300" verticalDpi="300" r:id="rId1"/>
  <headerFooter>
    <oddHeader xml:space="preserve">&amp;L&amp;9SERVICIO NACIONAL DE APRENDIZAJE SENA
DIRECCION ADMINISTRATIVA Y FINANCIERA&amp;C
&amp;"-,Negrita"&amp;14RESOLUCION N° 01- 01723 DE 2021
 &amp;"-,Normal"&amp;12 </oddHeader>
    <oddFooter>&amp;C&amp;P</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6000000}">
          <x14:formula1>
            <xm:f>'C:\Users\usuario\AppData\Local\Microsoft\Windows\INetCache\Content.Outlook\5W8OC7JV\[RESOLUCIÓN NO. 63A-5 OCTUBRE 2021.XLSM 01-MAIL-Anexos Respuestas Internas - No. 9-2021-078002 - NIS.xlsm]Hoja2'!#REF!</xm:f>
          </x14:formula1>
          <xm:sqref>A473:A483</xm:sqref>
        </x14:dataValidation>
        <x14:dataValidation type="list" allowBlank="1" showInputMessage="1" showErrorMessage="1" xr:uid="{00000000-0002-0000-0100-000007000000}">
          <x14:formula1>
            <xm:f>'C:\Users\usuario\AppData\Local\Microsoft\Windows\INetCache\Content.Outlook\5W8OC7JV\[Plantilla_nueva_version26.xlsm]Hoja2'!#REF!</xm:f>
          </x14:formula1>
          <xm:sqref>A99:A100</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5B7B44AEA5A604F99AB01975F1A8784" ma:contentTypeVersion="13" ma:contentTypeDescription="Create a new document." ma:contentTypeScope="" ma:versionID="0874113a0084f02b507faef2cf6fc864">
  <xsd:schema xmlns:xsd="http://www.w3.org/2001/XMLSchema" xmlns:xs="http://www.w3.org/2001/XMLSchema" xmlns:p="http://schemas.microsoft.com/office/2006/metadata/properties" xmlns:ns3="9fe42ddb-0f30-44ad-832f-a6ee394ca6fd" xmlns:ns4="952737b9-6fc1-4a58-9b12-f27f24abf293" targetNamespace="http://schemas.microsoft.com/office/2006/metadata/properties" ma:root="true" ma:fieldsID="93634ff1c9b25a6a9ce27ed5b2699c20" ns3:_="" ns4:_="">
    <xsd:import namespace="9fe42ddb-0f30-44ad-832f-a6ee394ca6fd"/>
    <xsd:import namespace="952737b9-6fc1-4a58-9b12-f27f24abf293"/>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e42ddb-0f30-44ad-832f-a6ee394ca6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52737b9-6fc1-4a58-9b12-f27f24abf29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41E7474-B981-4F8E-B7F7-722DA773CF2E}">
  <ds:schemaRefs>
    <ds:schemaRef ds:uri="http://schemas.microsoft.com/sharepoint/v3/contenttype/forms"/>
  </ds:schemaRefs>
</ds:datastoreItem>
</file>

<file path=customXml/itemProps2.xml><?xml version="1.0" encoding="utf-8"?>
<ds:datastoreItem xmlns:ds="http://schemas.openxmlformats.org/officeDocument/2006/customXml" ds:itemID="{7FC90627-D272-4B49-BCC4-C1C0B8FCF3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e42ddb-0f30-44ad-832f-a6ee394ca6fd"/>
    <ds:schemaRef ds:uri="952737b9-6fc1-4a58-9b12-f27f24abf2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C084B6-B587-4F33-BB5B-9073C9AA52A9}">
  <ds:schemaRefs>
    <ds:schemaRef ds:uri="http://purl.org/dc/elements/1.1/"/>
    <ds:schemaRef ds:uri="http://schemas.microsoft.com/office/infopath/2007/PartnerControls"/>
    <ds:schemaRef ds:uri="http://schemas.openxmlformats.org/package/2006/metadata/core-properties"/>
    <ds:schemaRef ds:uri="952737b9-6fc1-4a58-9b12-f27f24abf293"/>
    <ds:schemaRef ds:uri="9fe42ddb-0f30-44ad-832f-a6ee394ca6fd"/>
    <ds:schemaRef ds:uri="http://schemas.microsoft.com/office/2006/documentManagement/types"/>
    <ds:schemaRef ds:uri="http://www.w3.org/XML/1998/namespace"/>
    <ds:schemaRef ds:uri="http://purl.org/dc/term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RESOLUCION</vt:lpstr>
      <vt:lpstr>ANEXO</vt:lpstr>
      <vt:lpstr>ANEXO!Área_de_impresión</vt:lpstr>
      <vt:lpstr>RESOLUCION!Área_de_impresión</vt:lpstr>
      <vt:lpstr>ANEXO!Títulos_a_imprimir</vt:lpstr>
      <vt:lpstr>RESOLUCION!Títulos_a_imprimir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Yaneth Ruth López Chaparro</dc:creator>
  <cp:lastModifiedBy>Marleny del Socorro Quintero</cp:lastModifiedBy>
  <cp:lastPrinted>2021-10-08T14:40:58Z</cp:lastPrinted>
  <dcterms:created xsi:type="dcterms:W3CDTF">2020-01-15T15:09:39Z</dcterms:created>
  <dcterms:modified xsi:type="dcterms:W3CDTF">2021-10-12T22:51:33Z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0x010100F5B7B44AEA5A604F99AB01975F1A8784</vt:lpwstr>
  </property>
</Properties>
</file>