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Fontibon\Desktop\DOCUMENTOS PROCESO FERNANDO\PREVENCIÓN DE VIOLENCIAS\DOCUMENTOS VERSION 2\"/>
    </mc:Choice>
  </mc:AlternateContent>
  <xr:revisionPtr revIDLastSave="0" documentId="13_ncr:1_{CC72E3BE-0FD0-4BA3-8762-F4A1B373FD21}" xr6:coauthVersionLast="47" xr6:coauthVersionMax="47" xr10:uidLastSave="{00000000-0000-0000-0000-000000000000}"/>
  <bookViews>
    <workbookView xWindow="-120" yWindow="-120" windowWidth="24240" windowHeight="13290" xr2:uid="{00000000-000D-0000-FFFF-FFFF00000000}"/>
  </bookViews>
  <sheets>
    <sheet name="ESTUDIO DE MERCADO CON PROMEDIO" sheetId="9" r:id="rId1"/>
    <sheet name="PORCENTAJE DECRETO 680-2021" sheetId="11" r:id="rId2"/>
  </sheets>
  <definedNames>
    <definedName name="tdRepliesReferenceCol_lnkViewLinkRepliesReference_1" localSheetId="0">'ESTUDIO DE MERCADO CON PROMEDIO'!#REF!</definedName>
    <definedName name="tdRepliesReferenceCol_lnkViewLinkRepliesReference_2" localSheetId="0">'ESTUDIO DE MERCADO CON PROMEDIO'!#REF!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4" i="11" l="1"/>
  <c r="F30" i="11"/>
  <c r="E3" i="11"/>
  <c r="F3" i="11" s="1"/>
  <c r="E4" i="11"/>
  <c r="F4" i="11" s="1"/>
  <c r="E5" i="11"/>
  <c r="F5" i="11" s="1"/>
  <c r="E6" i="11"/>
  <c r="F6" i="11" s="1"/>
  <c r="E7" i="11"/>
  <c r="F7" i="11" s="1"/>
  <c r="E8" i="11"/>
  <c r="F8" i="11" s="1"/>
  <c r="E9" i="11"/>
  <c r="F9" i="11" s="1"/>
  <c r="E10" i="11"/>
  <c r="F10" i="11" s="1"/>
  <c r="E11" i="11"/>
  <c r="F11" i="11" s="1"/>
  <c r="E12" i="11"/>
  <c r="F12" i="11" s="1"/>
  <c r="E13" i="11"/>
  <c r="F13" i="11" s="1"/>
  <c r="E14" i="11"/>
  <c r="F14" i="11" s="1"/>
  <c r="E15" i="11"/>
  <c r="F15" i="11" s="1"/>
  <c r="E16" i="11"/>
  <c r="F16" i="11" s="1"/>
  <c r="E17" i="11"/>
  <c r="F17" i="11" s="1"/>
  <c r="E18" i="11"/>
  <c r="F18" i="11" s="1"/>
  <c r="E19" i="11"/>
  <c r="F19" i="11" s="1"/>
  <c r="E20" i="11"/>
  <c r="F20" i="11" s="1"/>
  <c r="E21" i="11"/>
  <c r="F21" i="11" s="1"/>
  <c r="E22" i="11"/>
  <c r="F22" i="11" s="1"/>
  <c r="E23" i="11"/>
  <c r="F23" i="11" s="1"/>
  <c r="E24" i="11"/>
  <c r="F24" i="11" s="1"/>
  <c r="E25" i="11"/>
  <c r="F25" i="11" s="1"/>
  <c r="E26" i="11"/>
  <c r="F26" i="11" s="1"/>
  <c r="E27" i="11"/>
  <c r="F27" i="11" s="1"/>
  <c r="E28" i="11"/>
  <c r="F28" i="11" s="1"/>
  <c r="E29" i="11"/>
  <c r="F29" i="11" s="1"/>
  <c r="E30" i="11"/>
  <c r="E31" i="11"/>
  <c r="F31" i="11" s="1"/>
  <c r="E32" i="11"/>
  <c r="F32" i="11" s="1"/>
  <c r="E33" i="11"/>
  <c r="F33" i="11" s="1"/>
  <c r="E34" i="11"/>
  <c r="F34" i="11" s="1"/>
  <c r="E35" i="11"/>
  <c r="F35" i="11" s="1"/>
  <c r="E36" i="11"/>
  <c r="F36" i="11" s="1"/>
  <c r="E37" i="11"/>
  <c r="F37" i="11" s="1"/>
  <c r="E38" i="11"/>
  <c r="F38" i="11" s="1"/>
  <c r="E39" i="11"/>
  <c r="F39" i="11" s="1"/>
  <c r="E40" i="11"/>
  <c r="F40" i="11" s="1"/>
  <c r="E41" i="11"/>
  <c r="F41" i="11" s="1"/>
  <c r="E42" i="11"/>
  <c r="F42" i="11" s="1"/>
  <c r="E43" i="11"/>
  <c r="F43" i="11" s="1"/>
  <c r="E2" i="11"/>
  <c r="F2" i="11" s="1"/>
  <c r="AB41" i="9"/>
  <c r="AC41" i="9"/>
  <c r="AB40" i="9"/>
  <c r="AC40" i="9" s="1"/>
  <c r="AB42" i="9"/>
  <c r="AC42" i="9" s="1"/>
  <c r="AB43" i="9"/>
  <c r="AC43" i="9" s="1"/>
  <c r="AB44" i="9"/>
  <c r="AC44" i="9" s="1"/>
  <c r="AB45" i="9"/>
  <c r="AC45" i="9" s="1"/>
  <c r="AB39" i="9"/>
  <c r="AC39" i="9" s="1"/>
  <c r="J9" i="9"/>
  <c r="K9" i="9" s="1"/>
  <c r="L9" i="9" s="1"/>
  <c r="J7" i="9"/>
  <c r="K7" i="9" s="1"/>
  <c r="L7" i="9" s="1"/>
  <c r="J8" i="9"/>
  <c r="K8" i="9" s="1"/>
  <c r="L8" i="9" s="1"/>
  <c r="J10" i="9"/>
  <c r="J11" i="9"/>
  <c r="K11" i="9" s="1"/>
  <c r="L11" i="9" s="1"/>
  <c r="J12" i="9"/>
  <c r="K12" i="9" s="1"/>
  <c r="L12" i="9" s="1"/>
  <c r="J13" i="9"/>
  <c r="K13" i="9" s="1"/>
  <c r="L13" i="9" s="1"/>
  <c r="J14" i="9"/>
  <c r="J15" i="9"/>
  <c r="K15" i="9" s="1"/>
  <c r="L15" i="9" s="1"/>
  <c r="J16" i="9"/>
  <c r="K16" i="9" s="1"/>
  <c r="L16" i="9" s="1"/>
  <c r="J17" i="9"/>
  <c r="K17" i="9" s="1"/>
  <c r="L17" i="9" s="1"/>
  <c r="J18" i="9"/>
  <c r="K18" i="9" s="1"/>
  <c r="L18" i="9" s="1"/>
  <c r="J19" i="9"/>
  <c r="K19" i="9" s="1"/>
  <c r="J20" i="9"/>
  <c r="K20" i="9" s="1"/>
  <c r="L20" i="9" s="1"/>
  <c r="J21" i="9"/>
  <c r="K21" i="9" s="1"/>
  <c r="J22" i="9"/>
  <c r="K22" i="9" s="1"/>
  <c r="L22" i="9" s="1"/>
  <c r="J23" i="9"/>
  <c r="K23" i="9" s="1"/>
  <c r="J24" i="9"/>
  <c r="K24" i="9" s="1"/>
  <c r="L24" i="9" s="1"/>
  <c r="J25" i="9"/>
  <c r="K25" i="9" s="1"/>
  <c r="J26" i="9"/>
  <c r="K26" i="9" s="1"/>
  <c r="L26" i="9" s="1"/>
  <c r="J27" i="9"/>
  <c r="K27" i="9" s="1"/>
  <c r="J28" i="9"/>
  <c r="J29" i="9"/>
  <c r="K29" i="9" s="1"/>
  <c r="J30" i="9"/>
  <c r="K30" i="9" s="1"/>
  <c r="L30" i="9" s="1"/>
  <c r="J31" i="9"/>
  <c r="K31" i="9" s="1"/>
  <c r="J32" i="9"/>
  <c r="J33" i="9"/>
  <c r="K33" i="9" s="1"/>
  <c r="J34" i="9"/>
  <c r="K34" i="9" s="1"/>
  <c r="L34" i="9" s="1"/>
  <c r="J35" i="9"/>
  <c r="K35" i="9" s="1"/>
  <c r="J36" i="9"/>
  <c r="K36" i="9" s="1"/>
  <c r="L36" i="9" s="1"/>
  <c r="J37" i="9"/>
  <c r="K37" i="9" s="1"/>
  <c r="J38" i="9"/>
  <c r="K38" i="9" s="1"/>
  <c r="L38" i="9" s="1"/>
  <c r="J6" i="9"/>
  <c r="K6" i="9" s="1"/>
  <c r="L6" i="9" s="1"/>
  <c r="J5" i="9"/>
  <c r="K5" i="9" s="1"/>
  <c r="O32" i="9"/>
  <c r="P32" i="9" s="1"/>
  <c r="Q32" i="9" s="1"/>
  <c r="O31" i="9"/>
  <c r="P31" i="9" s="1"/>
  <c r="Q31" i="9" s="1"/>
  <c r="O30" i="9"/>
  <c r="P30" i="9" s="1"/>
  <c r="Q30" i="9" s="1"/>
  <c r="O23" i="9"/>
  <c r="P23" i="9" s="1"/>
  <c r="Q23" i="9" s="1"/>
  <c r="K10" i="9"/>
  <c r="L10" i="9" s="1"/>
  <c r="K14" i="9"/>
  <c r="L14" i="9" s="1"/>
  <c r="K28" i="9"/>
  <c r="L28" i="9" s="1"/>
  <c r="K32" i="9"/>
  <c r="L32" i="9" s="1"/>
  <c r="L37" i="9" l="1"/>
  <c r="L35" i="9"/>
  <c r="L33" i="9"/>
  <c r="L31" i="9"/>
  <c r="L29" i="9"/>
  <c r="L27" i="9"/>
  <c r="L25" i="9"/>
  <c r="L23" i="9"/>
  <c r="L21" i="9"/>
  <c r="L19" i="9"/>
  <c r="L5" i="9"/>
  <c r="Q46" i="9"/>
  <c r="Y6" i="9" l="1"/>
  <c r="Z6" i="9" s="1"/>
  <c r="AA6" i="9" s="1"/>
  <c r="Y7" i="9"/>
  <c r="Z7" i="9" s="1"/>
  <c r="AA7" i="9" s="1"/>
  <c r="Y8" i="9"/>
  <c r="Z8" i="9" s="1"/>
  <c r="AA8" i="9" s="1"/>
  <c r="Y9" i="9"/>
  <c r="Z9" i="9" s="1"/>
  <c r="AA9" i="9" s="1"/>
  <c r="Y10" i="9"/>
  <c r="Z10" i="9" s="1"/>
  <c r="AA10" i="9" s="1"/>
  <c r="Y11" i="9"/>
  <c r="Z11" i="9" s="1"/>
  <c r="AA11" i="9" s="1"/>
  <c r="Y12" i="9"/>
  <c r="Z12" i="9" s="1"/>
  <c r="AA12" i="9" s="1"/>
  <c r="Y13" i="9"/>
  <c r="Z13" i="9" s="1"/>
  <c r="AA13" i="9" s="1"/>
  <c r="Y14" i="9"/>
  <c r="Z14" i="9" s="1"/>
  <c r="AA14" i="9" s="1"/>
  <c r="Y15" i="9"/>
  <c r="Z15" i="9" s="1"/>
  <c r="AA15" i="9" s="1"/>
  <c r="Y16" i="9"/>
  <c r="Z16" i="9" s="1"/>
  <c r="AA16" i="9" s="1"/>
  <c r="Y17" i="9"/>
  <c r="Z17" i="9" s="1"/>
  <c r="AA17" i="9" s="1"/>
  <c r="Y18" i="9"/>
  <c r="Z18" i="9" s="1"/>
  <c r="AA18" i="9" s="1"/>
  <c r="Y19" i="9"/>
  <c r="Z19" i="9" s="1"/>
  <c r="AA19" i="9" s="1"/>
  <c r="Y20" i="9"/>
  <c r="Z20" i="9" s="1"/>
  <c r="AA20" i="9" s="1"/>
  <c r="Y21" i="9"/>
  <c r="Z21" i="9" s="1"/>
  <c r="AA21" i="9" s="1"/>
  <c r="Y22" i="9"/>
  <c r="Z22" i="9" s="1"/>
  <c r="AA22" i="9" s="1"/>
  <c r="Y23" i="9"/>
  <c r="Z23" i="9" s="1"/>
  <c r="AA23" i="9" s="1"/>
  <c r="Y24" i="9"/>
  <c r="Z24" i="9" s="1"/>
  <c r="AA24" i="9" s="1"/>
  <c r="Y25" i="9"/>
  <c r="Z25" i="9" s="1"/>
  <c r="AA25" i="9" s="1"/>
  <c r="Y26" i="9"/>
  <c r="Z26" i="9" s="1"/>
  <c r="AA26" i="9" s="1"/>
  <c r="Y27" i="9"/>
  <c r="Z27" i="9" s="1"/>
  <c r="AA27" i="9" s="1"/>
  <c r="Y28" i="9"/>
  <c r="Z28" i="9" s="1"/>
  <c r="AA28" i="9" s="1"/>
  <c r="Y29" i="9"/>
  <c r="Z29" i="9" s="1"/>
  <c r="AA29" i="9" s="1"/>
  <c r="Y30" i="9"/>
  <c r="Z30" i="9" s="1"/>
  <c r="AA30" i="9" s="1"/>
  <c r="Y31" i="9"/>
  <c r="Z31" i="9" s="1"/>
  <c r="AA31" i="9" s="1"/>
  <c r="Y32" i="9"/>
  <c r="Z32" i="9" s="1"/>
  <c r="AA32" i="9" s="1"/>
  <c r="Y33" i="9"/>
  <c r="Z33" i="9" s="1"/>
  <c r="AA33" i="9" s="1"/>
  <c r="Y34" i="9"/>
  <c r="Z34" i="9" s="1"/>
  <c r="AA34" i="9" s="1"/>
  <c r="Y35" i="9"/>
  <c r="Z35" i="9" s="1"/>
  <c r="AA35" i="9" s="1"/>
  <c r="Y36" i="9"/>
  <c r="Z36" i="9" s="1"/>
  <c r="AA36" i="9" s="1"/>
  <c r="Y37" i="9"/>
  <c r="Z37" i="9" s="1"/>
  <c r="AA37" i="9" s="1"/>
  <c r="Y38" i="9"/>
  <c r="Z38" i="9" s="1"/>
  <c r="AA38" i="9" s="1"/>
  <c r="Y5" i="9"/>
  <c r="Z5" i="9" s="1"/>
  <c r="AA5" i="9" s="1"/>
  <c r="T6" i="9"/>
  <c r="U6" i="9" s="1"/>
  <c r="AB6" i="9" s="1"/>
  <c r="T7" i="9"/>
  <c r="U7" i="9" s="1"/>
  <c r="T8" i="9"/>
  <c r="U8" i="9" s="1"/>
  <c r="T9" i="9"/>
  <c r="U9" i="9" s="1"/>
  <c r="T10" i="9"/>
  <c r="U10" i="9" s="1"/>
  <c r="T11" i="9"/>
  <c r="U11" i="9" s="1"/>
  <c r="T12" i="9"/>
  <c r="U12" i="9" s="1"/>
  <c r="T13" i="9"/>
  <c r="U13" i="9" s="1"/>
  <c r="T14" i="9"/>
  <c r="U14" i="9" s="1"/>
  <c r="T15" i="9"/>
  <c r="U15" i="9" s="1"/>
  <c r="T16" i="9"/>
  <c r="U16" i="9" s="1"/>
  <c r="T17" i="9"/>
  <c r="U17" i="9" s="1"/>
  <c r="T18" i="9"/>
  <c r="U18" i="9" s="1"/>
  <c r="T19" i="9"/>
  <c r="U19" i="9" s="1"/>
  <c r="T20" i="9"/>
  <c r="U20" i="9" s="1"/>
  <c r="T21" i="9"/>
  <c r="U21" i="9" s="1"/>
  <c r="T22" i="9"/>
  <c r="U22" i="9" s="1"/>
  <c r="T23" i="9"/>
  <c r="U23" i="9" s="1"/>
  <c r="T24" i="9"/>
  <c r="U24" i="9" s="1"/>
  <c r="T25" i="9"/>
  <c r="U25" i="9" s="1"/>
  <c r="T26" i="9"/>
  <c r="U26" i="9" s="1"/>
  <c r="T27" i="9"/>
  <c r="U27" i="9" s="1"/>
  <c r="AB27" i="9" s="1"/>
  <c r="T28" i="9"/>
  <c r="U28" i="9" s="1"/>
  <c r="T29" i="9"/>
  <c r="U29" i="9" s="1"/>
  <c r="T30" i="9"/>
  <c r="U30" i="9" s="1"/>
  <c r="T31" i="9"/>
  <c r="U31" i="9" s="1"/>
  <c r="T32" i="9"/>
  <c r="U32" i="9" s="1"/>
  <c r="T33" i="9"/>
  <c r="U33" i="9" s="1"/>
  <c r="T34" i="9"/>
  <c r="U34" i="9" s="1"/>
  <c r="T35" i="9"/>
  <c r="U35" i="9" s="1"/>
  <c r="T36" i="9"/>
  <c r="U36" i="9" s="1"/>
  <c r="T37" i="9"/>
  <c r="U37" i="9" s="1"/>
  <c r="T38" i="9"/>
  <c r="U38" i="9" s="1"/>
  <c r="T5" i="9"/>
  <c r="U5" i="9" s="1"/>
  <c r="AB5" i="9" s="1"/>
  <c r="V37" i="9" l="1"/>
  <c r="AB37" i="9"/>
  <c r="V35" i="9"/>
  <c r="AB35" i="9"/>
  <c r="V33" i="9"/>
  <c r="AB33" i="9"/>
  <c r="V31" i="9"/>
  <c r="AB31" i="9"/>
  <c r="V29" i="9"/>
  <c r="AB29" i="9"/>
  <c r="V25" i="9"/>
  <c r="AB25" i="9"/>
  <c r="V23" i="9"/>
  <c r="AB23" i="9"/>
  <c r="V21" i="9"/>
  <c r="AB21" i="9"/>
  <c r="V19" i="9"/>
  <c r="AB19" i="9"/>
  <c r="V17" i="9"/>
  <c r="AB17" i="9"/>
  <c r="V15" i="9"/>
  <c r="AB15" i="9"/>
  <c r="V13" i="9"/>
  <c r="AB13" i="9"/>
  <c r="V11" i="9"/>
  <c r="AB11" i="9"/>
  <c r="V9" i="9"/>
  <c r="AB9" i="9"/>
  <c r="V7" i="9"/>
  <c r="AB7" i="9"/>
  <c r="V38" i="9"/>
  <c r="AB38" i="9"/>
  <c r="V36" i="9"/>
  <c r="AB36" i="9"/>
  <c r="V34" i="9"/>
  <c r="AB34" i="9"/>
  <c r="V32" i="9"/>
  <c r="AB32" i="9"/>
  <c r="V30" i="9"/>
  <c r="AB30" i="9"/>
  <c r="V28" i="9"/>
  <c r="AB28" i="9"/>
  <c r="V26" i="9"/>
  <c r="AB26" i="9"/>
  <c r="V24" i="9"/>
  <c r="AB24" i="9"/>
  <c r="V22" i="9"/>
  <c r="AB22" i="9"/>
  <c r="V20" i="9"/>
  <c r="AB20" i="9"/>
  <c r="V18" i="9"/>
  <c r="AB18" i="9"/>
  <c r="V16" i="9"/>
  <c r="AB16" i="9"/>
  <c r="V14" i="9"/>
  <c r="AB14" i="9"/>
  <c r="V12" i="9"/>
  <c r="AB12" i="9"/>
  <c r="V10" i="9"/>
  <c r="AB10" i="9"/>
  <c r="V8" i="9"/>
  <c r="AB8" i="9"/>
  <c r="V6" i="9"/>
  <c r="V5" i="9"/>
  <c r="AA46" i="9"/>
  <c r="V27" i="9"/>
  <c r="V46" i="9" l="1"/>
  <c r="AC35" i="9"/>
  <c r="AC32" i="9"/>
  <c r="AC27" i="9"/>
  <c r="AC33" i="9"/>
  <c r="AC30" i="9"/>
  <c r="AC38" i="9"/>
  <c r="AC31" i="9"/>
  <c r="AC36" i="9"/>
  <c r="AC29" i="9"/>
  <c r="AC24" i="9"/>
  <c r="AC34" i="9"/>
  <c r="AC26" i="9"/>
  <c r="AC28" i="9"/>
  <c r="AC37" i="9"/>
  <c r="AC25" i="9"/>
  <c r="AC16" i="9" l="1"/>
  <c r="L46" i="9"/>
  <c r="AC17" i="9" l="1"/>
  <c r="AC19" i="9"/>
  <c r="AC14" i="9"/>
  <c r="AC22" i="9"/>
  <c r="AC20" i="9"/>
  <c r="AC18" i="9"/>
  <c r="AC23" i="9"/>
  <c r="AC15" i="9"/>
  <c r="AC21" i="9"/>
  <c r="AC5" i="9" l="1"/>
  <c r="AC8" i="9" l="1"/>
  <c r="AC10" i="9"/>
  <c r="AC11" i="9"/>
  <c r="AC12" i="9"/>
  <c r="AC7" i="9"/>
  <c r="AC9" i="9" l="1"/>
  <c r="AC6" i="9"/>
  <c r="AB46" i="9" l="1"/>
  <c r="AC13" i="9"/>
  <c r="AC46" i="9" s="1"/>
  <c r="AC49" i="9" l="1"/>
</calcChain>
</file>

<file path=xl/sharedStrings.xml><?xml version="1.0" encoding="utf-8"?>
<sst xmlns="http://schemas.openxmlformats.org/spreadsheetml/2006/main" count="479" uniqueCount="69">
  <si>
    <t>ITEM</t>
  </si>
  <si>
    <t>% DE IVA QUE APLICA</t>
  </si>
  <si>
    <t>VALOR UNITARIO ANTES DE IVA</t>
  </si>
  <si>
    <t>VALOR IVA</t>
  </si>
  <si>
    <t xml:space="preserve">VALOR TOTAL </t>
  </si>
  <si>
    <t>VALOR UNITARIO CON IVA</t>
  </si>
  <si>
    <t>TOTALES</t>
  </si>
  <si>
    <t xml:space="preserve">CANTIDAD </t>
  </si>
  <si>
    <t>ESTUDIO DE MERCADO</t>
  </si>
  <si>
    <t>Precio Referencia Unitario - Promedio</t>
  </si>
  <si>
    <t>Precio Referencia total - Promedio</t>
  </si>
  <si>
    <t>Descripción detallada y completa del  Bien y/o Servicio</t>
  </si>
  <si>
    <t>TABLA DE HONORARIOS SEC GOBIERNO</t>
  </si>
  <si>
    <t xml:space="preserve">Bolsa de Vasos desechables 10 onzas paquete por 50 unidades. </t>
  </si>
  <si>
    <t>Caja de plastilina por 9 barras/unidades, colores variados</t>
  </si>
  <si>
    <t>Caja de Temperas por 6 unidades, colores variados</t>
  </si>
  <si>
    <t>Caja Lapiceros plásticos, tinta negra. Con sistema de tapa x12 unidades</t>
  </si>
  <si>
    <t>Caja Marcadores por 10 unidades, borrables, colores variados</t>
  </si>
  <si>
    <t>Kit de pinceles distintos tamaños por 6 unidades.</t>
  </si>
  <si>
    <t>Ovillo lana 100 gramos. Colores variados</t>
  </si>
  <si>
    <t xml:space="preserve"> Papel Silueta 1/8, tamaño carta. Colores variados</t>
  </si>
  <si>
    <t>Paquete de Fichas Bibliográficas de Cartulina x 50 unidades, colores variados</t>
  </si>
  <si>
    <t>Pegante Colbon liquido entre 90 gramos a 115 gramos.</t>
  </si>
  <si>
    <t>Rollo de Cinta pegante de Enmascarar con dimensiones de 48mm y 40 metros</t>
  </si>
  <si>
    <t>Rollo Papel Kraft 50 Cm X 5 Kilos -210 Mts - 60 Gramos</t>
  </si>
  <si>
    <t>Tabla legajadora de plástico. Colores variados. Tamaño oficio. Con gancho superior para sostener hojas.</t>
  </si>
  <si>
    <t>Tijeras punta roma, acero inoxidable. Colores variados</t>
  </si>
  <si>
    <t>Botella de Alcohol por 1000 mililitros, con una concentración alcohólica del 70%- 80% concentración. Con atomizador incluido.</t>
  </si>
  <si>
    <t>Resma de papel X 500 unidades tamaño oficio</t>
  </si>
  <si>
    <t>Caja de Tapabocas x 50. Producto con materiales no estériles, suaves y resistentes. Debe tener soporte nasal. Sin Fibra de Vidrio. Resorte de 17 cm, con termosellado.  Medidas de 17,5 cm x 9,5 cm. Tamaño Adulto y Niño. Desechables</t>
  </si>
  <si>
    <t>Almuerzo (proteína, carbohidrato, vegetales, guarnición y bebida de fruta natural).</t>
  </si>
  <si>
    <t xml:space="preserve">Bolsa de dulces, empacados individualmente, x 50 unidades. sabores variados. </t>
  </si>
  <si>
    <t>Chaquetas institucionales, con reflectores en brazos y espalda, con estampado bordado en tela de logos institucionales en espalda y pecho, debe ser impermeable y con capota</t>
  </si>
  <si>
    <t>Condones lubricados con Registro INVIMA</t>
  </si>
  <si>
    <t xml:space="preserve"> Fotocopias blanco y negro, tamaño carta/oficio, por lado y lado, incluye papel </t>
  </si>
  <si>
    <t>Juegos de Mesa para 4 personas que evoquen y reflejen reflexiones sobre emociones y valores familiares. Deben ser tipo cartas con tablero. Empacado.</t>
  </si>
  <si>
    <t>Megáfono Perifoneo Recargable 9 pulgadas 50 watts con micrófono bocina. Con puerto USB, sirena, grabador de voz, cinturón, batería de 7.4 voltios o máxima de 4 horas.</t>
  </si>
  <si>
    <t>Transporte terrestre con capacidad para 50 personas con ocupación máxima del 50% cumpliendo por las normas sanitarias solicitadas y expedidas por el Gobierno Nacional (alcaldía Local de san Cristóbal-lugar pasadía -ida y regreso). El/los vehículos deben ser de modelo 2018 en adelante, y contar con todos los requisitos legales para su operación y transporte de personas. Se debe tener en cuenta que el transporte es para menores de edad, Por tanto, debe contar con toda la normatividad exigida para el transporte de menores.</t>
  </si>
  <si>
    <t>Certificaciones impresas a full color, impresos en gramaje de 200 a 250 gramos, tamaño oficio. Con acabados de plastificado en mate, con el nombre de cada participante. Los nombres y logos de la alcaldía deben ir repujados en alto relieve</t>
  </si>
  <si>
    <t xml:space="preserve">Cuaderno personalizados 80 hojas, tapa dura full color, doble anillado, tamaño media carta. </t>
  </si>
  <si>
    <t>Diseño e impresión de Calendarios en papel propalcote 150 gramos, full color con argollado superior. Cada Calendario debe contener el año 2022, con mensajes y fotos alusivas al proyecto. Tamaño carta, 6 hojas. 1 mes por página.</t>
  </si>
  <si>
    <t>Impresión de folletos Full Color, tamaño oficio, tres pliegues, por lado y lado 21, 5 cm x 13, 5 cm, en papel propalcote de 115 gramos. Doble Cara</t>
  </si>
  <si>
    <t>Impresión Plotter de 2 metros por 3 metros, full color. Propalcote 100 gramos</t>
  </si>
  <si>
    <t>Realización de Videoclip de un minuto cada uno, HD, sonido con mensajes propositivos, de fácil entendimiento en el marco del componente. Las temáticas serán definidas y acordadas por el Comité de Seguimiento del presente documento. Parte del material se recogerá en las sesiones de formación que    se    realicen.    Debe contener infografías, dibujos, entrevistas entre otros. El video debe tener la calidad acordada, teniendo en cuenta una paleta de colores y un tipo de imagen de acuerdo con la temática.  Formato HD, e n 4K calidad de video, colores de alta definición.</t>
  </si>
  <si>
    <t>UN</t>
  </si>
  <si>
    <t>No aplica</t>
  </si>
  <si>
    <t>Pasadía lugar del evento que cumpla con todas las medidas biosanitarias que exige el gobierno nacional debido a la pandemia del COVID 19), este debe tener zonas abiertas, auditorio con capacidad para 50 a 60 personas, zona de estacionamiento para buses, comedor y zona de comidas al aire libre. Salón de conferencias (Dotado con video Beam, internet, micrófono y sonido y demás ayudas audiovisuales y didácticas requeridas, que cumpla con todas las medidas biosanitarias que exige el gobierno nacional debido a la pandemia del COVID 19 y tenga un aforo para 50 a 60 personas.)</t>
  </si>
  <si>
    <t>CATIDAD MESES</t>
  </si>
  <si>
    <t>Block Papel Iris por 50 unidades. Tamaño carta. Colores variados</t>
  </si>
  <si>
    <t>Obra de teatro: Puesta en escena de presentación cultural y/o artística que conlleve a la reflexión sobre el Buen Trato. Se deben acatar las normas vigentes de autocuidado y emplear medidas de bioseguridad contra el COVID 19.</t>
  </si>
  <si>
    <t>OBJETO: "PRESTAR LOS SERVICIOS TECNICOS Y LOGISTICOS PARA LA FORMACIÓN Y PROMOCIÓN EN TEMAS DE PREVENCIÓN A LA VIOLENCIA INTRAFAMILIAR Y VIOLENCIA SEXUAL EN LA LOCALIDAD DE FONTIBÓN"</t>
  </si>
  <si>
    <t xml:space="preserve">Unidad de Medida </t>
  </si>
  <si>
    <t>Viaticos Viáticos por jornada de trabajo para el talento humano relacionado en el componente, debe incluir transportes y refrigerio para visitas a los lugares que se determinen y jornadas de promoción en el territorio, únicamente.
Para el talento humano relacionado en la estrategia 4.1.1 “El cuidado se contagia”.</t>
  </si>
  <si>
    <t>Profesional en psicología, con tarjeta profesional. Experiencia mínima de 18 meses en asesoría a familias en situación de violencia intrafamiliar o población vulnerable.</t>
  </si>
  <si>
    <t>Profesional en Trabajo Social con 18 Meses de experiencia en asesoría a familias en situación de violencia Intrafamiliar o población vulnerable.</t>
  </si>
  <si>
    <t>Psicólogo (a) con tarjeta profesional y 18 meses de experiencia en prevención de violencias contra niñas, niños y
adolescentes y sus familias.</t>
  </si>
  <si>
    <t>Profesional en pedagogía con 18 meses de experiencia en el desarrollo de procesos pedagógicos y/o artísticos con niños, niñas y adolescentes y sus familias en prevención de
violencias.</t>
  </si>
  <si>
    <t>Profesional de ciencias humanas, sociales, de la educación o de la salud con 36 meses de experiencia profesional en actividades de facilitador, tallerista o docente y al menos 24 meses de los 36 meses de experiencia profesional en trabajo en comunidad o jóvenes en temas de derechos sexuales y reproductivos y/o habilidades para la vida.</t>
  </si>
  <si>
    <t>Coordinador General del Proyecto: Profesional de las Ciencias Sociales o administrativas con especialización. Experiencia mínima profesional de 36 meses en coordinación y ejecución de procesos sociales y/o cargos de nivel directivo o gerencial con población afectada por violencia intrafamiliar y/o sexual en situación de vulnerabilidad</t>
  </si>
  <si>
    <t>Asistente Administrativo Título de bachiller con 12 meses de experiencia laboral en actividades de secretariado o archivo o manejo de bases de datos</t>
  </si>
  <si>
    <t>4 CUARTOS S.A.S NIT 830105695-1</t>
  </si>
  <si>
    <t>CLG ASESORIA INTEGRAL NIT 52065282-9</t>
  </si>
  <si>
    <t>FUNDACIÓN ACUERDOS POR LA PAZ NIT 900466083-6</t>
  </si>
  <si>
    <t>COMERCIALIZADORA MULTIPAPEL SAS NIT: 805.020.438-8</t>
  </si>
  <si>
    <t>ID</t>
  </si>
  <si>
    <t>VALOR TOTAL POR ITEM</t>
  </si>
  <si>
    <t>Porcentaje Asignado Por Bien</t>
  </si>
  <si>
    <t>TOTAL PORCENTAJE</t>
  </si>
  <si>
    <t>NOTA: LOS HONORARIOS DEL TALENTO HUMANO FUERON DETERMINADOS EN VIRTUD DE LA RESOLICIÓN 136 DE 2021 DE LA SECRETARIA DISTRITAL DE GOBIERNO, POR LO TANTO NO DEBEN SER MODIFICADOS, Y EL PROPONENTE DEBERÁ INCLUIRLOS EN SU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</si>
</sst>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_-;&quot;-$&quot;* #,##0_-;_-\$* \-_-;_-@_-"/>
    <numFmt numFmtId="166" formatCode="_-&quot;$&quot;\ * #,##0.00_-;\-&quot;$&quot;\ * #,##0.00_-;_-&quot;$&quot;\ * &quot;-&quot;_-;_-@_-"/>
    <numFmt numFmtId="167" formatCode="[$$-240A]\ #,##0"/>
    <numFmt numFmtId="168" formatCode="&quot;$&quot;\ #,##0"/>
  </numFmts>
  <fonts count="14" x14ac:knownFonts="1">
    <font>
      <sz val="12"/>
      <color rgb="FF000000"/>
      <name val="Calibri"/>
      <family val="2"/>
    </font>
    <font>
      <sz val="11"/>
      <color theme="1"/>
      <name val="Calibri"/>
      <family val="2"/>
      <scheme val="minor"/>
    </font>
    <font>
      <sz val="11"/>
      <color theme="1"/>
      <name val="Calibri"/>
      <family val="2"/>
      <scheme val="minor"/>
    </font>
    <font>
      <sz val="12"/>
      <color rgb="FF000000"/>
      <name val="Calibri"/>
      <family val="2"/>
    </font>
    <font>
      <b/>
      <sz val="12"/>
      <color rgb="FF000000"/>
      <name val="Calibri"/>
      <family val="2"/>
    </font>
    <font>
      <b/>
      <sz val="12"/>
      <color rgb="FF000000"/>
      <name val="Times New Roman"/>
      <family val="1"/>
    </font>
    <font>
      <sz val="10"/>
      <color theme="1"/>
      <name val="Verdana"/>
      <family val="2"/>
    </font>
    <font>
      <sz val="10"/>
      <color theme="1"/>
      <name val="Arial"/>
      <family val="2"/>
    </font>
    <font>
      <sz val="11"/>
      <color rgb="FF000000"/>
      <name val="Calibri"/>
      <family val="2"/>
      <charset val="1"/>
    </font>
    <font>
      <sz val="12"/>
      <color rgb="FF000000"/>
      <name val="Calibri Light"/>
      <family val="2"/>
      <scheme val="major"/>
    </font>
    <font>
      <b/>
      <sz val="12"/>
      <name val="Calibri Light"/>
      <family val="2"/>
      <scheme val="major"/>
    </font>
    <font>
      <b/>
      <sz val="12"/>
      <color rgb="FF000000"/>
      <name val="Calibri Light"/>
      <family val="2"/>
      <scheme val="major"/>
    </font>
    <font>
      <sz val="12"/>
      <color theme="1"/>
      <name val="Calibri Light"/>
      <family val="2"/>
      <scheme val="major"/>
    </font>
    <font>
      <sz val="10"/>
      <color rgb="FF000000"/>
      <name val="Calibri Light"/>
      <family val="2"/>
      <scheme val="major"/>
    </font>
  </fonts>
  <fills count="12">
    <fill>
      <patternFill patternType="none"/>
    </fill>
    <fill>
      <patternFill patternType="gray125"/>
    </fill>
    <fill>
      <patternFill patternType="solid">
        <fgColor rgb="FFFFFFFF"/>
        <bgColor rgb="FFFFFFFF"/>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rgb="FFD6DCE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0"/>
        <b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14">
    <xf numFmtId="0" fontId="0" fillId="0" borderId="0"/>
    <xf numFmtId="42" fontId="3" fillId="0" borderId="0" applyFont="0" applyFill="0" applyBorder="0" applyAlignment="0" applyProtection="0"/>
    <xf numFmtId="0" fontId="2" fillId="0" borderId="0"/>
    <xf numFmtId="0" fontId="2" fillId="0" borderId="0"/>
    <xf numFmtId="0" fontId="2" fillId="0" borderId="0"/>
    <xf numFmtId="0" fontId="3" fillId="0" borderId="0"/>
    <xf numFmtId="0" fontId="1" fillId="0" borderId="0"/>
    <xf numFmtId="49" fontId="6" fillId="0" borderId="0" applyFill="0" applyBorder="0" applyProtection="0">
      <alignment horizontal="left" vertical="center"/>
    </xf>
    <xf numFmtId="3" fontId="6" fillId="0" borderId="0" applyFill="0" applyBorder="0" applyProtection="0">
      <alignment horizontal="right" vertical="center"/>
    </xf>
    <xf numFmtId="164" fontId="7" fillId="0" borderId="0" applyFont="0" applyFill="0" applyBorder="0" applyAlignment="0" applyProtection="0"/>
    <xf numFmtId="165" fontId="8" fillId="0" borderId="0" applyBorder="0" applyProtection="0"/>
    <xf numFmtId="43" fontId="3" fillId="0" borderId="0" applyFont="0" applyFill="0" applyBorder="0" applyAlignment="0" applyProtection="0"/>
    <xf numFmtId="41" fontId="3" fillId="0" borderId="0" applyFont="0" applyFill="0" applyBorder="0" applyAlignment="0" applyProtection="0"/>
    <xf numFmtId="9" fontId="3" fillId="0" borderId="0" applyFont="0" applyFill="0" applyBorder="0" applyAlignment="0" applyProtection="0"/>
  </cellStyleXfs>
  <cellXfs count="110">
    <xf numFmtId="0" fontId="0" fillId="0" borderId="0" xfId="0"/>
    <xf numFmtId="0" fontId="0" fillId="0" borderId="0" xfId="0" applyFont="1"/>
    <xf numFmtId="167" fontId="10" fillId="4" borderId="1" xfId="11"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2"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Border="1" applyAlignment="1"/>
    <xf numFmtId="0" fontId="10" fillId="3" borderId="4" xfId="0" applyFont="1" applyFill="1" applyBorder="1" applyAlignment="1">
      <alignment horizontal="center" vertical="center"/>
    </xf>
    <xf numFmtId="0" fontId="9" fillId="0" borderId="3" xfId="0" applyFont="1" applyBorder="1" applyAlignment="1"/>
    <xf numFmtId="9" fontId="9" fillId="4" borderId="1" xfId="0" applyNumberFormat="1" applyFont="1" applyFill="1" applyBorder="1" applyAlignment="1">
      <alignment horizontal="center" vertical="center"/>
    </xf>
    <xf numFmtId="42" fontId="9" fillId="4" borderId="1" xfId="1" applyFont="1" applyFill="1" applyBorder="1" applyAlignment="1">
      <alignment horizontal="center" vertical="center"/>
    </xf>
    <xf numFmtId="42" fontId="11" fillId="4" borderId="1" xfId="1" applyFont="1" applyFill="1" applyBorder="1" applyAlignment="1">
      <alignment horizontal="center" vertical="center"/>
    </xf>
    <xf numFmtId="42" fontId="9" fillId="7" borderId="1" xfId="1" applyFont="1" applyFill="1" applyBorder="1" applyAlignment="1">
      <alignment horizontal="center" vertical="center"/>
    </xf>
    <xf numFmtId="0" fontId="9" fillId="7" borderId="1" xfId="0" applyFont="1" applyFill="1" applyBorder="1" applyAlignment="1">
      <alignment horizontal="center" vertical="center"/>
    </xf>
    <xf numFmtId="42" fontId="11" fillId="7" borderId="1" xfId="1" applyFont="1" applyFill="1" applyBorder="1" applyAlignment="1">
      <alignment horizontal="center" vertical="center"/>
    </xf>
    <xf numFmtId="0" fontId="12" fillId="0" borderId="2" xfId="0" applyFont="1" applyBorder="1" applyAlignment="1">
      <alignment horizontal="center" vertical="center" wrapText="1"/>
    </xf>
    <xf numFmtId="0" fontId="9" fillId="0" borderId="1" xfId="0" applyFont="1" applyBorder="1" applyAlignment="1">
      <alignment horizontal="center" vertical="center"/>
    </xf>
    <xf numFmtId="0" fontId="9" fillId="8" borderId="4" xfId="0" applyFont="1" applyFill="1" applyBorder="1" applyAlignment="1">
      <alignment horizontal="center" vertical="center"/>
    </xf>
    <xf numFmtId="9" fontId="9" fillId="8" borderId="1" xfId="0" applyNumberFormat="1" applyFont="1" applyFill="1" applyBorder="1" applyAlignment="1">
      <alignment horizontal="center" vertical="center"/>
    </xf>
    <xf numFmtId="42" fontId="9" fillId="8" borderId="1" xfId="1" applyFont="1" applyFill="1" applyBorder="1" applyAlignment="1">
      <alignment horizontal="center" vertical="center"/>
    </xf>
    <xf numFmtId="42" fontId="9" fillId="8" borderId="1" xfId="0" applyNumberFormat="1" applyFont="1" applyFill="1" applyBorder="1" applyAlignment="1">
      <alignment horizontal="center" vertical="center"/>
    </xf>
    <xf numFmtId="42" fontId="12" fillId="0" borderId="1" xfId="0" applyNumberFormat="1" applyFont="1" applyBorder="1" applyAlignment="1">
      <alignment horizontal="center" vertical="center" wrapText="1"/>
    </xf>
    <xf numFmtId="42" fontId="9" fillId="9" borderId="1" xfId="0" applyNumberFormat="1" applyFont="1" applyFill="1" applyBorder="1" applyAlignment="1">
      <alignment horizontal="center" vertical="center"/>
    </xf>
    <xf numFmtId="0" fontId="0" fillId="0" borderId="0" xfId="0" applyFont="1" applyAlignment="1"/>
    <xf numFmtId="0" fontId="12" fillId="0" borderId="2" xfId="0" applyFont="1" applyFill="1" applyBorder="1" applyAlignment="1">
      <alignment horizontal="center" vertical="center" wrapText="1"/>
    </xf>
    <xf numFmtId="0" fontId="9" fillId="0" borderId="4" xfId="0" applyFont="1" applyFill="1" applyBorder="1" applyAlignment="1">
      <alignment horizontal="center" vertical="center"/>
    </xf>
    <xf numFmtId="9" fontId="9" fillId="0" borderId="1" xfId="0" applyNumberFormat="1" applyFont="1" applyFill="1" applyBorder="1" applyAlignment="1">
      <alignment horizontal="center" vertical="center"/>
    </xf>
    <xf numFmtId="42" fontId="9" fillId="0" borderId="1" xfId="1" applyFont="1" applyFill="1" applyBorder="1" applyAlignment="1">
      <alignment horizontal="center" vertical="center"/>
    </xf>
    <xf numFmtId="42" fontId="9" fillId="0" borderId="1" xfId="0" applyNumberFormat="1" applyFont="1" applyFill="1" applyBorder="1" applyAlignment="1">
      <alignment horizontal="center" vertical="center"/>
    </xf>
    <xf numFmtId="42" fontId="12" fillId="0" borderId="1" xfId="0" applyNumberFormat="1" applyFont="1" applyFill="1" applyBorder="1" applyAlignment="1">
      <alignment horizontal="center" vertical="center" wrapText="1"/>
    </xf>
    <xf numFmtId="0" fontId="0" fillId="0" borderId="0" xfId="0" applyFont="1" applyFill="1" applyAlignment="1"/>
    <xf numFmtId="0" fontId="9" fillId="0" borderId="1" xfId="0" applyFont="1" applyBorder="1" applyAlignment="1">
      <alignment horizontal="center" vertical="center" wrapText="1"/>
    </xf>
    <xf numFmtId="42" fontId="12" fillId="0" borderId="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9" fillId="0" borderId="3" xfId="0" applyFont="1" applyBorder="1" applyAlignment="1">
      <alignment horizontal="center" vertical="center" wrapText="1"/>
    </xf>
    <xf numFmtId="0" fontId="9" fillId="8" borderId="12" xfId="0" applyFont="1" applyFill="1" applyBorder="1" applyAlignment="1">
      <alignment horizontal="center" vertical="center"/>
    </xf>
    <xf numFmtId="167" fontId="9" fillId="4" borderId="1" xfId="11" applyNumberFormat="1" applyFont="1" applyFill="1" applyBorder="1" applyAlignment="1">
      <alignment horizontal="center" vertical="center"/>
    </xf>
    <xf numFmtId="42" fontId="11" fillId="9" borderId="1" xfId="1" applyFont="1" applyFill="1" applyBorder="1" applyAlignment="1">
      <alignment horizontal="center" vertical="center"/>
    </xf>
    <xf numFmtId="0" fontId="0" fillId="0" borderId="0" xfId="0" applyFont="1" applyAlignment="1">
      <alignment horizontal="center"/>
    </xf>
    <xf numFmtId="167" fontId="0" fillId="0" borderId="0" xfId="11" applyNumberFormat="1" applyFont="1"/>
    <xf numFmtId="42" fontId="0" fillId="0" borderId="0" xfId="0" applyNumberFormat="1" applyFont="1"/>
    <xf numFmtId="166" fontId="0" fillId="0" borderId="0" xfId="0" applyNumberFormat="1" applyFont="1"/>
    <xf numFmtId="42" fontId="5" fillId="9" borderId="1" xfId="0" applyNumberFormat="1" applyFont="1" applyFill="1" applyBorder="1" applyAlignment="1">
      <alignment vertical="center"/>
    </xf>
    <xf numFmtId="164" fontId="0" fillId="0" borderId="0" xfId="0" applyNumberFormat="1" applyFont="1"/>
    <xf numFmtId="42" fontId="9" fillId="8" borderId="1" xfId="1" applyNumberFormat="1" applyFont="1" applyFill="1" applyBorder="1" applyAlignment="1">
      <alignment horizontal="center" vertical="center"/>
    </xf>
    <xf numFmtId="44" fontId="0" fillId="0" borderId="0" xfId="0" applyNumberFormat="1" applyFont="1"/>
    <xf numFmtId="0" fontId="5" fillId="0" borderId="4" xfId="0" applyFont="1" applyBorder="1" applyAlignment="1">
      <alignment horizontal="center" vertical="center" wrapText="1"/>
    </xf>
    <xf numFmtId="0" fontId="9" fillId="8" borderId="1" xfId="0" applyFont="1" applyFill="1" applyBorder="1" applyAlignment="1">
      <alignment horizontal="center" vertical="center"/>
    </xf>
    <xf numFmtId="0" fontId="9" fillId="11" borderId="1" xfId="0" applyFont="1" applyFill="1" applyBorder="1" applyAlignment="1">
      <alignment horizontal="center" vertical="center"/>
    </xf>
    <xf numFmtId="0" fontId="12" fillId="8" borderId="2" xfId="0" applyFont="1" applyFill="1" applyBorder="1" applyAlignment="1">
      <alignment horizontal="center" vertical="center" wrapText="1"/>
    </xf>
    <xf numFmtId="42" fontId="12" fillId="8" borderId="1" xfId="0" applyNumberFormat="1" applyFont="1" applyFill="1" applyBorder="1" applyAlignment="1">
      <alignment horizontal="center" vertical="center" wrapText="1"/>
    </xf>
    <xf numFmtId="0" fontId="0" fillId="8" borderId="0" xfId="0" applyFont="1" applyFill="1" applyAlignment="1"/>
    <xf numFmtId="9" fontId="0" fillId="0" borderId="1" xfId="13" applyFont="1" applyBorder="1" applyAlignment="1"/>
    <xf numFmtId="10" fontId="0" fillId="0" borderId="1" xfId="0" applyNumberFormat="1" applyFont="1" applyBorder="1" applyAlignment="1"/>
    <xf numFmtId="9" fontId="0" fillId="8" borderId="1" xfId="13" applyFont="1" applyFill="1" applyBorder="1" applyAlignment="1"/>
    <xf numFmtId="10" fontId="0" fillId="8" borderId="1" xfId="0" applyNumberFormat="1" applyFont="1" applyFill="1" applyBorder="1" applyAlignment="1"/>
    <xf numFmtId="168" fontId="0" fillId="0" borderId="1" xfId="12" applyNumberFormat="1" applyFont="1" applyBorder="1"/>
    <xf numFmtId="0" fontId="0" fillId="0" borderId="1" xfId="0" applyBorder="1"/>
    <xf numFmtId="0" fontId="9" fillId="2" borderId="3" xfId="0" applyFont="1" applyFill="1" applyBorder="1" applyAlignment="1">
      <alignment horizontal="center" vertical="center"/>
    </xf>
    <xf numFmtId="0" fontId="4" fillId="0" borderId="1" xfId="0" applyFont="1" applyBorder="1"/>
    <xf numFmtId="0" fontId="4" fillId="0" borderId="1" xfId="0" applyFont="1" applyBorder="1" applyAlignment="1">
      <alignment horizontal="center"/>
    </xf>
    <xf numFmtId="0" fontId="4" fillId="0" borderId="1" xfId="0" applyFont="1" applyBorder="1" applyAlignment="1">
      <alignment wrapText="1"/>
    </xf>
    <xf numFmtId="0" fontId="12" fillId="0" borderId="2" xfId="0" applyFont="1" applyBorder="1" applyAlignment="1">
      <alignment horizontal="center" vertical="top" wrapText="1"/>
    </xf>
    <xf numFmtId="0" fontId="12" fillId="0" borderId="4" xfId="0" applyFont="1" applyBorder="1" applyAlignment="1">
      <alignment horizontal="center" vertical="top" wrapText="1"/>
    </xf>
    <xf numFmtId="0" fontId="10" fillId="3" borderId="2" xfId="0" applyFont="1" applyFill="1" applyBorder="1" applyAlignment="1">
      <alignment horizontal="center" vertical="center"/>
    </xf>
    <xf numFmtId="0" fontId="10" fillId="3" borderId="4" xfId="0" applyFont="1" applyFill="1" applyBorder="1" applyAlignment="1">
      <alignment horizontal="center" vertical="center"/>
    </xf>
    <xf numFmtId="0" fontId="12" fillId="8" borderId="2" xfId="0" applyFont="1" applyFill="1" applyBorder="1" applyAlignment="1">
      <alignment horizontal="center" vertical="top" wrapText="1"/>
    </xf>
    <xf numFmtId="0" fontId="12" fillId="8" borderId="4" xfId="0" applyFont="1" applyFill="1" applyBorder="1" applyAlignment="1">
      <alignment horizontal="center" vertical="top" wrapText="1"/>
    </xf>
    <xf numFmtId="0" fontId="12" fillId="0" borderId="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8" borderId="2"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9" fillId="0" borderId="1" xfId="0" applyFont="1" applyBorder="1" applyAlignment="1">
      <alignment horizontal="center" vertical="center" wrapText="1"/>
    </xf>
    <xf numFmtId="0" fontId="10" fillId="5" borderId="7"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6" xfId="0" applyFont="1" applyFill="1" applyBorder="1" applyAlignment="1">
      <alignment horizontal="center" vertical="center"/>
    </xf>
    <xf numFmtId="0" fontId="11" fillId="4" borderId="4" xfId="0" applyFont="1" applyFill="1" applyBorder="1" applyAlignment="1">
      <alignment horizontal="center" vertical="center"/>
    </xf>
    <xf numFmtId="0" fontId="10" fillId="5"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1" fillId="10" borderId="2" xfId="0" applyFont="1" applyFill="1" applyBorder="1" applyAlignment="1">
      <alignment horizontal="center" vertical="center" wrapText="1"/>
    </xf>
    <xf numFmtId="0" fontId="11" fillId="10" borderId="6"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1" fillId="7" borderId="1" xfId="0" applyFont="1" applyFill="1" applyBorder="1" applyAlignment="1">
      <alignment horizontal="center" vertical="center"/>
    </xf>
    <xf numFmtId="0" fontId="10" fillId="9" borderId="5"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Border="1" applyAlignment="1">
      <alignment horizontal="center" vertical="top" wrapText="1"/>
    </xf>
    <xf numFmtId="0" fontId="12" fillId="0" borderId="10" xfId="0" applyFont="1" applyBorder="1" applyAlignment="1">
      <alignment horizontal="center" vertical="top" wrapText="1"/>
    </xf>
    <xf numFmtId="0" fontId="12" fillId="0" borderId="11" xfId="0" applyFont="1" applyBorder="1" applyAlignment="1">
      <alignment horizontal="center" vertical="top" wrapText="1"/>
    </xf>
    <xf numFmtId="0" fontId="9" fillId="0" borderId="3" xfId="0" applyFont="1" applyBorder="1" applyAlignment="1">
      <alignment horizontal="center" vertical="center" wrapText="1"/>
    </xf>
    <xf numFmtId="0" fontId="11" fillId="9" borderId="5" xfId="0" applyFont="1" applyFill="1" applyBorder="1" applyAlignment="1">
      <alignment horizontal="center" vertical="center" wrapText="1"/>
    </xf>
    <xf numFmtId="0" fontId="11" fillId="9" borderId="12" xfId="0" applyFont="1" applyFill="1" applyBorder="1" applyAlignment="1">
      <alignment horizontal="center" vertical="center" wrapText="1"/>
    </xf>
    <xf numFmtId="0" fontId="4" fillId="0" borderId="1" xfId="0" applyFont="1" applyBorder="1" applyAlignment="1">
      <alignment horizontal="center"/>
    </xf>
    <xf numFmtId="0" fontId="13" fillId="0" borderId="1" xfId="0" applyFont="1" applyBorder="1" applyAlignment="1">
      <alignment horizontal="center" vertical="top" wrapText="1"/>
    </xf>
  </cellXfs>
  <cellStyles count="14">
    <cellStyle name="BodyStyle" xfId="7" xr:uid="{00000000-0005-0000-0000-000000000000}"/>
    <cellStyle name="Currency" xfId="9" xr:uid="{00000000-0005-0000-0000-000001000000}"/>
    <cellStyle name="Excel Built-in Currency [0]" xfId="10" xr:uid="{00000000-0005-0000-0000-000002000000}"/>
    <cellStyle name="Millares" xfId="11" builtinId="3"/>
    <cellStyle name="Millares [0]" xfId="12" builtinId="6"/>
    <cellStyle name="Moneda [0]" xfId="1" builtinId="7"/>
    <cellStyle name="Normal" xfId="0" builtinId="0"/>
    <cellStyle name="Normal 2" xfId="5" xr:uid="{00000000-0005-0000-0000-000006000000}"/>
    <cellStyle name="Normal 2 2" xfId="2" xr:uid="{00000000-0005-0000-0000-000007000000}"/>
    <cellStyle name="Normal 2 2 2" xfId="4" xr:uid="{00000000-0005-0000-0000-000008000000}"/>
    <cellStyle name="Normal 2 2 3" xfId="6" xr:uid="{00000000-0005-0000-0000-000009000000}"/>
    <cellStyle name="Normal 5" xfId="3" xr:uid="{00000000-0005-0000-0000-00000A000000}"/>
    <cellStyle name="Numeric" xfId="8" xr:uid="{00000000-0005-0000-0000-00000B000000}"/>
    <cellStyle name="Porcentaje" xfId="1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52"/>
  <sheetViews>
    <sheetView tabSelected="1" topLeftCell="A43" zoomScale="60" zoomScaleNormal="60" workbookViewId="0">
      <selection activeCell="B49" sqref="B49:L49"/>
    </sheetView>
  </sheetViews>
  <sheetFormatPr baseColWidth="10" defaultColWidth="44" defaultRowHeight="15.75" zeroHeight="1" x14ac:dyDescent="0.25"/>
  <cols>
    <col min="1" max="1" width="9.125" style="1" customWidth="1"/>
    <col min="2" max="2" width="34.25" style="43" customWidth="1"/>
    <col min="3" max="3" width="51.75" style="43" customWidth="1"/>
    <col min="4" max="4" width="13.5" style="43" customWidth="1"/>
    <col min="5" max="6" width="14.5" style="1" customWidth="1"/>
    <col min="7" max="7" width="20" style="1" customWidth="1"/>
    <col min="8" max="8" width="18.125" style="44" customWidth="1"/>
    <col min="9" max="9" width="10.25" style="1" customWidth="1"/>
    <col min="10" max="10" width="15.25" style="1" customWidth="1"/>
    <col min="11" max="11" width="17" style="1" customWidth="1"/>
    <col min="12" max="12" width="26.5" style="1" customWidth="1"/>
    <col min="13" max="13" width="19.5" style="1" customWidth="1"/>
    <col min="14" max="14" width="10.75" style="1" customWidth="1"/>
    <col min="15" max="15" width="14.5" style="1" customWidth="1"/>
    <col min="16" max="16" width="21.25" style="1" customWidth="1"/>
    <col min="17" max="17" width="20.875" style="1" customWidth="1"/>
    <col min="18" max="18" width="21.25" style="1" customWidth="1"/>
    <col min="19" max="19" width="11.875" style="1" customWidth="1"/>
    <col min="20" max="20" width="13.375" style="1" customWidth="1"/>
    <col min="21" max="21" width="19.375" style="1" customWidth="1"/>
    <col min="22" max="22" width="25.375" style="1" customWidth="1"/>
    <col min="23" max="23" width="21.875" style="1" customWidth="1"/>
    <col min="24" max="24" width="12.5" style="1" customWidth="1"/>
    <col min="25" max="25" width="16.75" style="1" customWidth="1"/>
    <col min="26" max="26" width="17.625" style="1" customWidth="1"/>
    <col min="27" max="27" width="21" style="1" customWidth="1"/>
    <col min="28" max="28" width="32.125" style="1" customWidth="1"/>
    <col min="29" max="29" width="31.375" style="1" customWidth="1"/>
    <col min="30" max="16384" width="44" style="1"/>
  </cols>
  <sheetData>
    <row r="1" spans="1:31" ht="45.75" customHeight="1" x14ac:dyDescent="0.25">
      <c r="A1" s="79" t="s">
        <v>8</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row>
    <row r="2" spans="1:31" ht="45.75" customHeight="1" x14ac:dyDescent="0.25">
      <c r="A2" s="105" t="s">
        <v>50</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6" t="s">
        <v>9</v>
      </c>
      <c r="AC2" s="96" t="s">
        <v>10</v>
      </c>
    </row>
    <row r="3" spans="1:31" ht="63.2" customHeight="1" x14ac:dyDescent="0.25">
      <c r="A3" s="85" t="s">
        <v>0</v>
      </c>
      <c r="B3" s="91" t="s">
        <v>11</v>
      </c>
      <c r="C3" s="92"/>
      <c r="D3" s="80" t="s">
        <v>51</v>
      </c>
      <c r="E3" s="86" t="s">
        <v>7</v>
      </c>
      <c r="F3" s="87" t="s">
        <v>47</v>
      </c>
      <c r="G3" s="87" t="s">
        <v>12</v>
      </c>
      <c r="H3" s="82" t="s">
        <v>60</v>
      </c>
      <c r="I3" s="83"/>
      <c r="J3" s="83"/>
      <c r="K3" s="83"/>
      <c r="L3" s="84"/>
      <c r="M3" s="88" t="s">
        <v>61</v>
      </c>
      <c r="N3" s="89"/>
      <c r="O3" s="89"/>
      <c r="P3" s="89"/>
      <c r="Q3" s="89"/>
      <c r="R3" s="95" t="s">
        <v>62</v>
      </c>
      <c r="S3" s="95"/>
      <c r="T3" s="95"/>
      <c r="U3" s="95"/>
      <c r="V3" s="95"/>
      <c r="W3" s="82" t="s">
        <v>63</v>
      </c>
      <c r="X3" s="83"/>
      <c r="Y3" s="83"/>
      <c r="Z3" s="83"/>
      <c r="AA3" s="83"/>
      <c r="AB3" s="106"/>
      <c r="AC3" s="96"/>
    </row>
    <row r="4" spans="1:31" ht="48" customHeight="1" x14ac:dyDescent="0.25">
      <c r="A4" s="85"/>
      <c r="B4" s="93"/>
      <c r="C4" s="94"/>
      <c r="D4" s="81"/>
      <c r="E4" s="87"/>
      <c r="F4" s="90"/>
      <c r="G4" s="90"/>
      <c r="H4" s="2" t="s">
        <v>2</v>
      </c>
      <c r="I4" s="3" t="s">
        <v>1</v>
      </c>
      <c r="J4" s="3" t="s">
        <v>3</v>
      </c>
      <c r="K4" s="3" t="s">
        <v>5</v>
      </c>
      <c r="L4" s="3" t="s">
        <v>4</v>
      </c>
      <c r="M4" s="4" t="s">
        <v>2</v>
      </c>
      <c r="N4" s="5" t="s">
        <v>1</v>
      </c>
      <c r="O4" s="5" t="s">
        <v>3</v>
      </c>
      <c r="P4" s="5" t="s">
        <v>5</v>
      </c>
      <c r="Q4" s="6" t="s">
        <v>4</v>
      </c>
      <c r="R4" s="7" t="s">
        <v>2</v>
      </c>
      <c r="S4" s="7" t="s">
        <v>1</v>
      </c>
      <c r="T4" s="7" t="s">
        <v>3</v>
      </c>
      <c r="U4" s="7" t="s">
        <v>5</v>
      </c>
      <c r="V4" s="8" t="s">
        <v>4</v>
      </c>
      <c r="W4" s="3" t="s">
        <v>2</v>
      </c>
      <c r="X4" s="3" t="s">
        <v>1</v>
      </c>
      <c r="Y4" s="3" t="s">
        <v>3</v>
      </c>
      <c r="Z4" s="3" t="s">
        <v>5</v>
      </c>
      <c r="AA4" s="3" t="s">
        <v>4</v>
      </c>
      <c r="AB4" s="107"/>
      <c r="AC4" s="97"/>
    </row>
    <row r="5" spans="1:31" s="28" customFormat="1" ht="31.5" customHeight="1" x14ac:dyDescent="0.25">
      <c r="A5" s="9">
        <v>1</v>
      </c>
      <c r="B5" s="98" t="s">
        <v>48</v>
      </c>
      <c r="C5" s="99"/>
      <c r="D5" s="20" t="s">
        <v>44</v>
      </c>
      <c r="E5" s="21">
        <v>4</v>
      </c>
      <c r="F5" s="22" t="s">
        <v>45</v>
      </c>
      <c r="G5" s="22" t="s">
        <v>45</v>
      </c>
      <c r="H5" s="24">
        <v>12594</v>
      </c>
      <c r="I5" s="23">
        <v>0.19</v>
      </c>
      <c r="J5" s="24">
        <f>+H5*I5</f>
        <v>2392.86</v>
      </c>
      <c r="K5" s="24">
        <f t="shared" ref="K5:K38" si="0">+H5+J5</f>
        <v>14986.86</v>
      </c>
      <c r="L5" s="25">
        <f>+K5*E5</f>
        <v>59947.44</v>
      </c>
      <c r="M5" s="22" t="s">
        <v>45</v>
      </c>
      <c r="N5" s="23">
        <v>0.19</v>
      </c>
      <c r="O5" s="22" t="s">
        <v>45</v>
      </c>
      <c r="P5" s="22" t="s">
        <v>45</v>
      </c>
      <c r="Q5" s="22" t="s">
        <v>45</v>
      </c>
      <c r="R5" s="24">
        <v>11770</v>
      </c>
      <c r="S5" s="23">
        <v>0.19</v>
      </c>
      <c r="T5" s="24">
        <f>+S5*R5</f>
        <v>2236.3000000000002</v>
      </c>
      <c r="U5" s="24">
        <f>+R5+T5</f>
        <v>14006.3</v>
      </c>
      <c r="V5" s="25">
        <f>+U5*E5</f>
        <v>56025.2</v>
      </c>
      <c r="W5" s="26">
        <v>12100</v>
      </c>
      <c r="X5" s="23">
        <v>0.19</v>
      </c>
      <c r="Y5" s="24">
        <f>+X5*W5</f>
        <v>2299</v>
      </c>
      <c r="Z5" s="24">
        <f>+W5+Y5</f>
        <v>14399</v>
      </c>
      <c r="AA5" s="25">
        <f>+Z5*E5</f>
        <v>57596</v>
      </c>
      <c r="AB5" s="27">
        <f>ROUND(AVERAGE(K5,P5,U5,Z5),0)</f>
        <v>14464</v>
      </c>
      <c r="AC5" s="27">
        <f t="shared" ref="AC5:AC38" si="1">AB5*E5</f>
        <v>57856</v>
      </c>
      <c r="AD5" s="57"/>
      <c r="AE5" s="58"/>
    </row>
    <row r="6" spans="1:31" s="28" customFormat="1" ht="31.5" customHeight="1" x14ac:dyDescent="0.25">
      <c r="A6" s="9">
        <v>2</v>
      </c>
      <c r="B6" s="100" t="s">
        <v>13</v>
      </c>
      <c r="C6" s="100"/>
      <c r="D6" s="20" t="s">
        <v>44</v>
      </c>
      <c r="E6" s="21">
        <v>1</v>
      </c>
      <c r="F6" s="22" t="s">
        <v>45</v>
      </c>
      <c r="G6" s="22" t="s">
        <v>45</v>
      </c>
      <c r="H6" s="24">
        <v>7936</v>
      </c>
      <c r="I6" s="23">
        <v>0.19</v>
      </c>
      <c r="J6" s="24">
        <f>+H6*I6</f>
        <v>1507.84</v>
      </c>
      <c r="K6" s="49">
        <f t="shared" si="0"/>
        <v>9443.84</v>
      </c>
      <c r="L6" s="25">
        <f t="shared" ref="L6:L38" si="2">+K6*E6</f>
        <v>9443.84</v>
      </c>
      <c r="M6" s="22" t="s">
        <v>45</v>
      </c>
      <c r="N6" s="23">
        <v>0.19</v>
      </c>
      <c r="O6" s="22" t="s">
        <v>45</v>
      </c>
      <c r="P6" s="22" t="s">
        <v>45</v>
      </c>
      <c r="Q6" s="22" t="s">
        <v>45</v>
      </c>
      <c r="R6" s="24">
        <v>7417</v>
      </c>
      <c r="S6" s="23">
        <v>0.19</v>
      </c>
      <c r="T6" s="24">
        <f t="shared" ref="T6:T38" si="3">+S6*R6</f>
        <v>1409.23</v>
      </c>
      <c r="U6" s="24">
        <f t="shared" ref="U6:U38" si="4">+R6+T6</f>
        <v>8826.23</v>
      </c>
      <c r="V6" s="25">
        <f t="shared" ref="V6:V38" si="5">+U6*E6</f>
        <v>8826.23</v>
      </c>
      <c r="W6" s="26">
        <v>7625</v>
      </c>
      <c r="X6" s="23">
        <v>0.19</v>
      </c>
      <c r="Y6" s="24">
        <f t="shared" ref="Y6:Y38" si="6">+X6*W6</f>
        <v>1448.75</v>
      </c>
      <c r="Z6" s="24">
        <f t="shared" ref="Z6:Z38" si="7">+W6+Y6</f>
        <v>9073.75</v>
      </c>
      <c r="AA6" s="25">
        <f t="shared" ref="AA6:AA38" si="8">+Z6*E6</f>
        <v>9073.75</v>
      </c>
      <c r="AB6" s="27">
        <f t="shared" ref="AB6:AB38" si="9">ROUND(AVERAGE(K6,P6,U6,Z6),0)</f>
        <v>9115</v>
      </c>
      <c r="AC6" s="27">
        <f t="shared" si="1"/>
        <v>9115</v>
      </c>
      <c r="AD6" s="57"/>
      <c r="AE6" s="58"/>
    </row>
    <row r="7" spans="1:31" s="35" customFormat="1" ht="31.5" customHeight="1" x14ac:dyDescent="0.25">
      <c r="A7" s="10">
        <v>3</v>
      </c>
      <c r="B7" s="101" t="s">
        <v>14</v>
      </c>
      <c r="C7" s="101"/>
      <c r="D7" s="29" t="s">
        <v>44</v>
      </c>
      <c r="E7" s="10">
        <v>40</v>
      </c>
      <c r="F7" s="30" t="s">
        <v>45</v>
      </c>
      <c r="G7" s="30" t="s">
        <v>45</v>
      </c>
      <c r="H7" s="24">
        <v>9708</v>
      </c>
      <c r="I7" s="31">
        <v>0.19</v>
      </c>
      <c r="J7" s="24">
        <f t="shared" ref="J7:J38" si="10">+H7*I7</f>
        <v>1844.52</v>
      </c>
      <c r="K7" s="49">
        <f t="shared" si="0"/>
        <v>11552.52</v>
      </c>
      <c r="L7" s="25">
        <f t="shared" si="2"/>
        <v>462100.80000000005</v>
      </c>
      <c r="M7" s="22" t="s">
        <v>45</v>
      </c>
      <c r="N7" s="31">
        <v>0.19</v>
      </c>
      <c r="O7" s="22" t="s">
        <v>45</v>
      </c>
      <c r="P7" s="22" t="s">
        <v>45</v>
      </c>
      <c r="Q7" s="22" t="s">
        <v>45</v>
      </c>
      <c r="R7" s="32">
        <v>9073</v>
      </c>
      <c r="S7" s="31">
        <v>0.19</v>
      </c>
      <c r="T7" s="32">
        <f t="shared" si="3"/>
        <v>1723.8700000000001</v>
      </c>
      <c r="U7" s="32">
        <f t="shared" si="4"/>
        <v>10796.87</v>
      </c>
      <c r="V7" s="33">
        <f t="shared" si="5"/>
        <v>431874.80000000005</v>
      </c>
      <c r="W7" s="34">
        <v>9327</v>
      </c>
      <c r="X7" s="31">
        <v>0.19</v>
      </c>
      <c r="Y7" s="32">
        <f t="shared" si="6"/>
        <v>1772.13</v>
      </c>
      <c r="Z7" s="32">
        <f t="shared" si="7"/>
        <v>11099.130000000001</v>
      </c>
      <c r="AA7" s="33">
        <f t="shared" si="8"/>
        <v>443965.20000000007</v>
      </c>
      <c r="AB7" s="27">
        <f t="shared" si="9"/>
        <v>11150</v>
      </c>
      <c r="AC7" s="33">
        <f t="shared" si="1"/>
        <v>446000</v>
      </c>
      <c r="AD7" s="57"/>
      <c r="AE7" s="58"/>
    </row>
    <row r="8" spans="1:31" s="28" customFormat="1" ht="31.5" customHeight="1" x14ac:dyDescent="0.25">
      <c r="A8" s="9">
        <v>4</v>
      </c>
      <c r="B8" s="100" t="s">
        <v>15</v>
      </c>
      <c r="C8" s="100"/>
      <c r="D8" s="20" t="s">
        <v>44</v>
      </c>
      <c r="E8" s="21">
        <v>50</v>
      </c>
      <c r="F8" s="22" t="s">
        <v>45</v>
      </c>
      <c r="G8" s="22" t="s">
        <v>45</v>
      </c>
      <c r="H8" s="24">
        <v>11449</v>
      </c>
      <c r="I8" s="23">
        <v>0.19</v>
      </c>
      <c r="J8" s="24">
        <f t="shared" si="10"/>
        <v>2175.31</v>
      </c>
      <c r="K8" s="24">
        <f t="shared" si="0"/>
        <v>13624.31</v>
      </c>
      <c r="L8" s="25">
        <f t="shared" si="2"/>
        <v>681215.5</v>
      </c>
      <c r="M8" s="22" t="s">
        <v>45</v>
      </c>
      <c r="N8" s="23">
        <v>0.19</v>
      </c>
      <c r="O8" s="22" t="s">
        <v>45</v>
      </c>
      <c r="P8" s="22" t="s">
        <v>45</v>
      </c>
      <c r="Q8" s="22" t="s">
        <v>45</v>
      </c>
      <c r="R8" s="24">
        <v>10700</v>
      </c>
      <c r="S8" s="23">
        <v>0.19</v>
      </c>
      <c r="T8" s="24">
        <f t="shared" si="3"/>
        <v>2033</v>
      </c>
      <c r="U8" s="24">
        <f t="shared" si="4"/>
        <v>12733</v>
      </c>
      <c r="V8" s="25">
        <f t="shared" si="5"/>
        <v>636650</v>
      </c>
      <c r="W8" s="26">
        <v>11000</v>
      </c>
      <c r="X8" s="23">
        <v>0.19</v>
      </c>
      <c r="Y8" s="24">
        <f t="shared" si="6"/>
        <v>2090</v>
      </c>
      <c r="Z8" s="24">
        <f t="shared" si="7"/>
        <v>13090</v>
      </c>
      <c r="AA8" s="25">
        <f t="shared" si="8"/>
        <v>654500</v>
      </c>
      <c r="AB8" s="27">
        <f t="shared" si="9"/>
        <v>13149</v>
      </c>
      <c r="AC8" s="27">
        <f t="shared" si="1"/>
        <v>657450</v>
      </c>
      <c r="AD8" s="57"/>
      <c r="AE8" s="58"/>
    </row>
    <row r="9" spans="1:31" s="28" customFormat="1" ht="48.95" customHeight="1" x14ac:dyDescent="0.25">
      <c r="A9" s="9">
        <v>5</v>
      </c>
      <c r="B9" s="100" t="s">
        <v>16</v>
      </c>
      <c r="C9" s="100"/>
      <c r="D9" s="20" t="s">
        <v>44</v>
      </c>
      <c r="E9" s="21">
        <v>23</v>
      </c>
      <c r="F9" s="22" t="s">
        <v>45</v>
      </c>
      <c r="G9" s="22" t="s">
        <v>45</v>
      </c>
      <c r="H9" s="24">
        <v>20028</v>
      </c>
      <c r="I9" s="23">
        <v>0.19</v>
      </c>
      <c r="J9" s="24">
        <f>H9*I9</f>
        <v>3805.32</v>
      </c>
      <c r="K9" s="24">
        <f>H9+J9</f>
        <v>23833.32</v>
      </c>
      <c r="L9" s="25">
        <f>K9*E9</f>
        <v>548166.36</v>
      </c>
      <c r="M9" s="22" t="s">
        <v>45</v>
      </c>
      <c r="N9" s="23">
        <v>0.19</v>
      </c>
      <c r="O9" s="22" t="s">
        <v>45</v>
      </c>
      <c r="P9" s="22" t="s">
        <v>45</v>
      </c>
      <c r="Q9" s="22" t="s">
        <v>45</v>
      </c>
      <c r="R9" s="24">
        <v>18718</v>
      </c>
      <c r="S9" s="23">
        <v>0.19</v>
      </c>
      <c r="T9" s="24">
        <f t="shared" si="3"/>
        <v>3556.42</v>
      </c>
      <c r="U9" s="24">
        <f t="shared" si="4"/>
        <v>22274.42</v>
      </c>
      <c r="V9" s="25">
        <f t="shared" si="5"/>
        <v>512311.66</v>
      </c>
      <c r="W9" s="26">
        <v>19242</v>
      </c>
      <c r="X9" s="23">
        <v>0.19</v>
      </c>
      <c r="Y9" s="24">
        <f t="shared" si="6"/>
        <v>3655.98</v>
      </c>
      <c r="Z9" s="24">
        <f t="shared" si="7"/>
        <v>22897.98</v>
      </c>
      <c r="AA9" s="25">
        <f t="shared" si="8"/>
        <v>526653.54</v>
      </c>
      <c r="AB9" s="27">
        <f t="shared" si="9"/>
        <v>23002</v>
      </c>
      <c r="AC9" s="27">
        <f t="shared" si="1"/>
        <v>529046</v>
      </c>
      <c r="AD9" s="57"/>
      <c r="AE9" s="58"/>
    </row>
    <row r="10" spans="1:31" s="28" customFormat="1" ht="31.5" customHeight="1" x14ac:dyDescent="0.25">
      <c r="A10" s="10">
        <v>6</v>
      </c>
      <c r="B10" s="100" t="s">
        <v>17</v>
      </c>
      <c r="C10" s="100"/>
      <c r="D10" s="20" t="s">
        <v>44</v>
      </c>
      <c r="E10" s="21">
        <v>21</v>
      </c>
      <c r="F10" s="22" t="s">
        <v>45</v>
      </c>
      <c r="G10" s="22" t="s">
        <v>45</v>
      </c>
      <c r="H10" s="24">
        <v>36513</v>
      </c>
      <c r="I10" s="23">
        <v>0.19</v>
      </c>
      <c r="J10" s="24">
        <f t="shared" si="10"/>
        <v>6937.47</v>
      </c>
      <c r="K10" s="24">
        <f t="shared" si="0"/>
        <v>43450.47</v>
      </c>
      <c r="L10" s="25">
        <f t="shared" si="2"/>
        <v>912459.87</v>
      </c>
      <c r="M10" s="22" t="s">
        <v>45</v>
      </c>
      <c r="N10" s="23">
        <v>0.19</v>
      </c>
      <c r="O10" s="22" t="s">
        <v>45</v>
      </c>
      <c r="P10" s="22" t="s">
        <v>45</v>
      </c>
      <c r="Q10" s="22" t="s">
        <v>45</v>
      </c>
      <c r="R10" s="24">
        <v>34124</v>
      </c>
      <c r="S10" s="23">
        <v>0.19</v>
      </c>
      <c r="T10" s="24">
        <f t="shared" si="3"/>
        <v>6483.56</v>
      </c>
      <c r="U10" s="24">
        <f t="shared" si="4"/>
        <v>40607.56</v>
      </c>
      <c r="V10" s="25">
        <f t="shared" si="5"/>
        <v>852758.76</v>
      </c>
      <c r="W10" s="26">
        <v>35081</v>
      </c>
      <c r="X10" s="23">
        <v>0.19</v>
      </c>
      <c r="Y10" s="24">
        <f t="shared" si="6"/>
        <v>6665.39</v>
      </c>
      <c r="Z10" s="24">
        <f t="shared" si="7"/>
        <v>41746.39</v>
      </c>
      <c r="AA10" s="25">
        <f t="shared" si="8"/>
        <v>876674.19</v>
      </c>
      <c r="AB10" s="27">
        <f t="shared" si="9"/>
        <v>41935</v>
      </c>
      <c r="AC10" s="27">
        <f t="shared" si="1"/>
        <v>880635</v>
      </c>
      <c r="AD10" s="57"/>
      <c r="AE10" s="58"/>
    </row>
    <row r="11" spans="1:31" s="28" customFormat="1" ht="31.5" customHeight="1" x14ac:dyDescent="0.25">
      <c r="A11" s="9">
        <v>7</v>
      </c>
      <c r="B11" s="100" t="s">
        <v>18</v>
      </c>
      <c r="C11" s="100"/>
      <c r="D11" s="20" t="s">
        <v>44</v>
      </c>
      <c r="E11" s="21">
        <v>25</v>
      </c>
      <c r="F11" s="22" t="s">
        <v>45</v>
      </c>
      <c r="G11" s="22" t="s">
        <v>45</v>
      </c>
      <c r="H11" s="24">
        <v>17174</v>
      </c>
      <c r="I11" s="23">
        <v>0.19</v>
      </c>
      <c r="J11" s="24">
        <f t="shared" si="10"/>
        <v>3263.06</v>
      </c>
      <c r="K11" s="24">
        <f t="shared" si="0"/>
        <v>20437.060000000001</v>
      </c>
      <c r="L11" s="25">
        <f t="shared" si="2"/>
        <v>510926.50000000006</v>
      </c>
      <c r="M11" s="22" t="s">
        <v>45</v>
      </c>
      <c r="N11" s="23">
        <v>0.19</v>
      </c>
      <c r="O11" s="22" t="s">
        <v>45</v>
      </c>
      <c r="P11" s="22" t="s">
        <v>45</v>
      </c>
      <c r="Q11" s="22" t="s">
        <v>45</v>
      </c>
      <c r="R11" s="24">
        <v>16050</v>
      </c>
      <c r="S11" s="23">
        <v>0.19</v>
      </c>
      <c r="T11" s="24">
        <f t="shared" si="3"/>
        <v>3049.5</v>
      </c>
      <c r="U11" s="24">
        <f t="shared" si="4"/>
        <v>19099.5</v>
      </c>
      <c r="V11" s="25">
        <f t="shared" si="5"/>
        <v>477487.5</v>
      </c>
      <c r="W11" s="26">
        <v>16500</v>
      </c>
      <c r="X11" s="23">
        <v>0.19</v>
      </c>
      <c r="Y11" s="24">
        <f t="shared" si="6"/>
        <v>3135</v>
      </c>
      <c r="Z11" s="24">
        <f t="shared" si="7"/>
        <v>19635</v>
      </c>
      <c r="AA11" s="25">
        <f t="shared" si="8"/>
        <v>490875</v>
      </c>
      <c r="AB11" s="27">
        <f t="shared" si="9"/>
        <v>19724</v>
      </c>
      <c r="AC11" s="27">
        <f t="shared" si="1"/>
        <v>493100</v>
      </c>
      <c r="AD11" s="57"/>
      <c r="AE11" s="58"/>
    </row>
    <row r="12" spans="1:31" s="28" customFormat="1" ht="31.5" customHeight="1" x14ac:dyDescent="0.25">
      <c r="A12" s="9">
        <v>8</v>
      </c>
      <c r="B12" s="100" t="s">
        <v>19</v>
      </c>
      <c r="C12" s="100"/>
      <c r="D12" s="20" t="s">
        <v>44</v>
      </c>
      <c r="E12" s="21">
        <v>25</v>
      </c>
      <c r="F12" s="22" t="s">
        <v>45</v>
      </c>
      <c r="G12" s="22" t="s">
        <v>45</v>
      </c>
      <c r="H12" s="24">
        <v>11581</v>
      </c>
      <c r="I12" s="23">
        <v>0.19</v>
      </c>
      <c r="J12" s="24">
        <f t="shared" si="10"/>
        <v>2200.39</v>
      </c>
      <c r="K12" s="24">
        <f t="shared" si="0"/>
        <v>13781.39</v>
      </c>
      <c r="L12" s="25">
        <f t="shared" si="2"/>
        <v>344534.75</v>
      </c>
      <c r="M12" s="22" t="s">
        <v>45</v>
      </c>
      <c r="N12" s="23">
        <v>0.19</v>
      </c>
      <c r="O12" s="22" t="s">
        <v>45</v>
      </c>
      <c r="P12" s="22" t="s">
        <v>45</v>
      </c>
      <c r="Q12" s="22" t="s">
        <v>45</v>
      </c>
      <c r="R12" s="24">
        <v>10823</v>
      </c>
      <c r="S12" s="23">
        <v>0.19</v>
      </c>
      <c r="T12" s="24">
        <f t="shared" si="3"/>
        <v>2056.37</v>
      </c>
      <c r="U12" s="24">
        <f t="shared" si="4"/>
        <v>12879.369999999999</v>
      </c>
      <c r="V12" s="25">
        <f t="shared" si="5"/>
        <v>321984.25</v>
      </c>
      <c r="W12" s="26">
        <v>11127</v>
      </c>
      <c r="X12" s="23">
        <v>0.19</v>
      </c>
      <c r="Y12" s="24">
        <f t="shared" si="6"/>
        <v>2114.13</v>
      </c>
      <c r="Z12" s="24">
        <f t="shared" si="7"/>
        <v>13241.130000000001</v>
      </c>
      <c r="AA12" s="25">
        <f t="shared" si="8"/>
        <v>331028.25</v>
      </c>
      <c r="AB12" s="27">
        <f t="shared" si="9"/>
        <v>13301</v>
      </c>
      <c r="AC12" s="27">
        <f t="shared" si="1"/>
        <v>332525</v>
      </c>
      <c r="AD12" s="57"/>
      <c r="AE12" s="58"/>
    </row>
    <row r="13" spans="1:31" s="28" customFormat="1" ht="31.5" customHeight="1" x14ac:dyDescent="0.25">
      <c r="A13" s="10">
        <v>9</v>
      </c>
      <c r="B13" s="100" t="s">
        <v>20</v>
      </c>
      <c r="C13" s="100"/>
      <c r="D13" s="20" t="s">
        <v>44</v>
      </c>
      <c r="E13" s="21">
        <v>10</v>
      </c>
      <c r="F13" s="22" t="s">
        <v>45</v>
      </c>
      <c r="G13" s="22" t="s">
        <v>45</v>
      </c>
      <c r="H13" s="24">
        <v>2554</v>
      </c>
      <c r="I13" s="23">
        <v>0.19</v>
      </c>
      <c r="J13" s="24">
        <f t="shared" si="10"/>
        <v>485.26</v>
      </c>
      <c r="K13" s="24">
        <f t="shared" si="0"/>
        <v>3039.26</v>
      </c>
      <c r="L13" s="25">
        <f t="shared" si="2"/>
        <v>30392.600000000002</v>
      </c>
      <c r="M13" s="22" t="s">
        <v>45</v>
      </c>
      <c r="N13" s="23">
        <v>0.19</v>
      </c>
      <c r="O13" s="22" t="s">
        <v>45</v>
      </c>
      <c r="P13" s="22" t="s">
        <v>45</v>
      </c>
      <c r="Q13" s="22" t="s">
        <v>45</v>
      </c>
      <c r="R13" s="24">
        <v>2387</v>
      </c>
      <c r="S13" s="23">
        <v>0.19</v>
      </c>
      <c r="T13" s="24">
        <f t="shared" si="3"/>
        <v>453.53000000000003</v>
      </c>
      <c r="U13" s="24">
        <f t="shared" si="4"/>
        <v>2840.53</v>
      </c>
      <c r="V13" s="25">
        <f t="shared" si="5"/>
        <v>28405.300000000003</v>
      </c>
      <c r="W13" s="26">
        <v>2454</v>
      </c>
      <c r="X13" s="23">
        <v>0.19</v>
      </c>
      <c r="Y13" s="24">
        <f t="shared" si="6"/>
        <v>466.26</v>
      </c>
      <c r="Z13" s="24">
        <f t="shared" si="7"/>
        <v>2920.26</v>
      </c>
      <c r="AA13" s="25">
        <f t="shared" si="8"/>
        <v>29202.600000000002</v>
      </c>
      <c r="AB13" s="27">
        <f t="shared" si="9"/>
        <v>2933</v>
      </c>
      <c r="AC13" s="27">
        <f t="shared" si="1"/>
        <v>29330</v>
      </c>
      <c r="AD13" s="57"/>
      <c r="AE13" s="58"/>
    </row>
    <row r="14" spans="1:31" s="28" customFormat="1" ht="39" customHeight="1" x14ac:dyDescent="0.25">
      <c r="A14" s="9">
        <v>10</v>
      </c>
      <c r="B14" s="100" t="s">
        <v>21</v>
      </c>
      <c r="C14" s="100"/>
      <c r="D14" s="20" t="s">
        <v>44</v>
      </c>
      <c r="E14" s="21">
        <v>47</v>
      </c>
      <c r="F14" s="22" t="s">
        <v>45</v>
      </c>
      <c r="G14" s="22" t="s">
        <v>45</v>
      </c>
      <c r="H14" s="24">
        <v>13227</v>
      </c>
      <c r="I14" s="23">
        <v>0.19</v>
      </c>
      <c r="J14" s="24">
        <f t="shared" si="10"/>
        <v>2513.13</v>
      </c>
      <c r="K14" s="24">
        <f t="shared" si="0"/>
        <v>15740.130000000001</v>
      </c>
      <c r="L14" s="25">
        <f t="shared" si="2"/>
        <v>739786.1100000001</v>
      </c>
      <c r="M14" s="22" t="s">
        <v>45</v>
      </c>
      <c r="N14" s="23">
        <v>0.19</v>
      </c>
      <c r="O14" s="22" t="s">
        <v>45</v>
      </c>
      <c r="P14" s="22" t="s">
        <v>45</v>
      </c>
      <c r="Q14" s="22" t="s">
        <v>45</v>
      </c>
      <c r="R14" s="24">
        <v>12362</v>
      </c>
      <c r="S14" s="23">
        <v>0.19</v>
      </c>
      <c r="T14" s="24">
        <f t="shared" si="3"/>
        <v>2348.7800000000002</v>
      </c>
      <c r="U14" s="24">
        <f t="shared" si="4"/>
        <v>14710.78</v>
      </c>
      <c r="V14" s="25">
        <f t="shared" si="5"/>
        <v>691406.66</v>
      </c>
      <c r="W14" s="26">
        <v>12708</v>
      </c>
      <c r="X14" s="23">
        <v>0.19</v>
      </c>
      <c r="Y14" s="24">
        <f t="shared" si="6"/>
        <v>2414.52</v>
      </c>
      <c r="Z14" s="24">
        <f t="shared" si="7"/>
        <v>15122.52</v>
      </c>
      <c r="AA14" s="25">
        <f t="shared" si="8"/>
        <v>710758.44000000006</v>
      </c>
      <c r="AB14" s="27">
        <f t="shared" si="9"/>
        <v>15191</v>
      </c>
      <c r="AC14" s="27">
        <f t="shared" si="1"/>
        <v>713977</v>
      </c>
      <c r="AD14" s="57"/>
      <c r="AE14" s="58"/>
    </row>
    <row r="15" spans="1:31" s="28" customFormat="1" ht="31.5" customHeight="1" x14ac:dyDescent="0.25">
      <c r="A15" s="9">
        <v>11</v>
      </c>
      <c r="B15" s="100" t="s">
        <v>22</v>
      </c>
      <c r="C15" s="100"/>
      <c r="D15" s="20" t="s">
        <v>44</v>
      </c>
      <c r="E15" s="21">
        <v>50</v>
      </c>
      <c r="F15" s="22" t="s">
        <v>45</v>
      </c>
      <c r="G15" s="22" t="s">
        <v>45</v>
      </c>
      <c r="H15" s="24">
        <v>10320</v>
      </c>
      <c r="I15" s="23">
        <v>0.19</v>
      </c>
      <c r="J15" s="24">
        <f t="shared" si="10"/>
        <v>1960.8</v>
      </c>
      <c r="K15" s="24">
        <f t="shared" si="0"/>
        <v>12280.8</v>
      </c>
      <c r="L15" s="25">
        <f t="shared" si="2"/>
        <v>614040</v>
      </c>
      <c r="M15" s="22" t="s">
        <v>45</v>
      </c>
      <c r="N15" s="23">
        <v>0.19</v>
      </c>
      <c r="O15" s="22" t="s">
        <v>45</v>
      </c>
      <c r="P15" s="22" t="s">
        <v>45</v>
      </c>
      <c r="Q15" s="22" t="s">
        <v>45</v>
      </c>
      <c r="R15" s="24">
        <v>9645</v>
      </c>
      <c r="S15" s="23">
        <v>0.19</v>
      </c>
      <c r="T15" s="24">
        <f t="shared" si="3"/>
        <v>1832.55</v>
      </c>
      <c r="U15" s="24">
        <f t="shared" si="4"/>
        <v>11477.55</v>
      </c>
      <c r="V15" s="25">
        <f t="shared" si="5"/>
        <v>573877.5</v>
      </c>
      <c r="W15" s="26">
        <v>9915</v>
      </c>
      <c r="X15" s="23">
        <v>0.19</v>
      </c>
      <c r="Y15" s="24">
        <f t="shared" si="6"/>
        <v>1883.85</v>
      </c>
      <c r="Z15" s="24">
        <f t="shared" si="7"/>
        <v>11798.85</v>
      </c>
      <c r="AA15" s="25">
        <f t="shared" si="8"/>
        <v>589942.5</v>
      </c>
      <c r="AB15" s="27">
        <f t="shared" si="9"/>
        <v>11852</v>
      </c>
      <c r="AC15" s="27">
        <f t="shared" si="1"/>
        <v>592600</v>
      </c>
      <c r="AD15" s="57"/>
      <c r="AE15" s="58"/>
    </row>
    <row r="16" spans="1:31" s="28" customFormat="1" ht="31.5" customHeight="1" x14ac:dyDescent="0.25">
      <c r="A16" s="10">
        <v>12</v>
      </c>
      <c r="B16" s="102" t="s">
        <v>23</v>
      </c>
      <c r="C16" s="102"/>
      <c r="D16" s="20" t="s">
        <v>44</v>
      </c>
      <c r="E16" s="21">
        <v>25</v>
      </c>
      <c r="F16" s="22" t="s">
        <v>45</v>
      </c>
      <c r="G16" s="22" t="s">
        <v>45</v>
      </c>
      <c r="H16" s="24">
        <v>10533</v>
      </c>
      <c r="I16" s="23">
        <v>0.19</v>
      </c>
      <c r="J16" s="24">
        <f t="shared" si="10"/>
        <v>2001.27</v>
      </c>
      <c r="K16" s="24">
        <f t="shared" si="0"/>
        <v>12534.27</v>
      </c>
      <c r="L16" s="25">
        <f t="shared" si="2"/>
        <v>313356.75</v>
      </c>
      <c r="M16" s="22" t="s">
        <v>45</v>
      </c>
      <c r="N16" s="23">
        <v>0.19</v>
      </c>
      <c r="O16" s="22" t="s">
        <v>45</v>
      </c>
      <c r="P16" s="22" t="s">
        <v>45</v>
      </c>
      <c r="Q16" s="22" t="s">
        <v>45</v>
      </c>
      <c r="R16" s="24">
        <v>9844</v>
      </c>
      <c r="S16" s="23">
        <v>0.19</v>
      </c>
      <c r="T16" s="24">
        <f t="shared" si="3"/>
        <v>1870.3600000000001</v>
      </c>
      <c r="U16" s="24">
        <f t="shared" si="4"/>
        <v>11714.36</v>
      </c>
      <c r="V16" s="25">
        <f t="shared" si="5"/>
        <v>292859</v>
      </c>
      <c r="W16" s="26">
        <v>10120</v>
      </c>
      <c r="X16" s="23">
        <v>0.19</v>
      </c>
      <c r="Y16" s="24">
        <f t="shared" si="6"/>
        <v>1922.8</v>
      </c>
      <c r="Z16" s="24">
        <f t="shared" si="7"/>
        <v>12042.8</v>
      </c>
      <c r="AA16" s="25">
        <f t="shared" si="8"/>
        <v>301070</v>
      </c>
      <c r="AB16" s="27">
        <f t="shared" si="9"/>
        <v>12097</v>
      </c>
      <c r="AC16" s="27">
        <f t="shared" si="1"/>
        <v>302425</v>
      </c>
      <c r="AD16" s="57"/>
      <c r="AE16" s="58"/>
    </row>
    <row r="17" spans="1:31" s="28" customFormat="1" ht="31.5" customHeight="1" x14ac:dyDescent="0.25">
      <c r="A17" s="9">
        <v>13</v>
      </c>
      <c r="B17" s="102" t="s">
        <v>24</v>
      </c>
      <c r="C17" s="102"/>
      <c r="D17" s="20" t="s">
        <v>44</v>
      </c>
      <c r="E17" s="21">
        <v>3</v>
      </c>
      <c r="F17" s="22" t="s">
        <v>45</v>
      </c>
      <c r="G17" s="22" t="s">
        <v>45</v>
      </c>
      <c r="H17" s="24">
        <v>36275</v>
      </c>
      <c r="I17" s="23">
        <v>0.19</v>
      </c>
      <c r="J17" s="24">
        <f t="shared" si="10"/>
        <v>6892.25</v>
      </c>
      <c r="K17" s="24">
        <f t="shared" si="0"/>
        <v>43167.25</v>
      </c>
      <c r="L17" s="25">
        <f t="shared" si="2"/>
        <v>129501.75</v>
      </c>
      <c r="M17" s="22" t="s">
        <v>45</v>
      </c>
      <c r="N17" s="23">
        <v>0.19</v>
      </c>
      <c r="O17" s="22" t="s">
        <v>45</v>
      </c>
      <c r="P17" s="22" t="s">
        <v>45</v>
      </c>
      <c r="Q17" s="22" t="s">
        <v>45</v>
      </c>
      <c r="R17" s="24">
        <v>33902</v>
      </c>
      <c r="S17" s="23">
        <v>0.19</v>
      </c>
      <c r="T17" s="24">
        <f t="shared" si="3"/>
        <v>6441.38</v>
      </c>
      <c r="U17" s="24">
        <f t="shared" si="4"/>
        <v>40343.379999999997</v>
      </c>
      <c r="V17" s="25">
        <f t="shared" si="5"/>
        <v>121030.13999999998</v>
      </c>
      <c r="W17" s="26">
        <v>34852</v>
      </c>
      <c r="X17" s="23">
        <v>0.19</v>
      </c>
      <c r="Y17" s="24">
        <f t="shared" si="6"/>
        <v>6621.88</v>
      </c>
      <c r="Z17" s="24">
        <f t="shared" si="7"/>
        <v>41473.879999999997</v>
      </c>
      <c r="AA17" s="25">
        <f t="shared" si="8"/>
        <v>124421.63999999998</v>
      </c>
      <c r="AB17" s="27">
        <f t="shared" si="9"/>
        <v>41662</v>
      </c>
      <c r="AC17" s="27">
        <f t="shared" si="1"/>
        <v>124986</v>
      </c>
      <c r="AD17" s="57"/>
      <c r="AE17" s="58"/>
    </row>
    <row r="18" spans="1:31" s="28" customFormat="1" ht="45.2" customHeight="1" x14ac:dyDescent="0.25">
      <c r="A18" s="9">
        <v>14</v>
      </c>
      <c r="B18" s="102" t="s">
        <v>25</v>
      </c>
      <c r="C18" s="102"/>
      <c r="D18" s="20" t="s">
        <v>44</v>
      </c>
      <c r="E18" s="21">
        <v>5</v>
      </c>
      <c r="F18" s="22" t="s">
        <v>45</v>
      </c>
      <c r="G18" s="22" t="s">
        <v>45</v>
      </c>
      <c r="H18" s="24">
        <v>14714</v>
      </c>
      <c r="I18" s="23">
        <v>0.19</v>
      </c>
      <c r="J18" s="24">
        <f t="shared" si="10"/>
        <v>2795.66</v>
      </c>
      <c r="K18" s="24">
        <f t="shared" si="0"/>
        <v>17509.66</v>
      </c>
      <c r="L18" s="25">
        <f t="shared" si="2"/>
        <v>87548.3</v>
      </c>
      <c r="M18" s="22" t="s">
        <v>45</v>
      </c>
      <c r="N18" s="23">
        <v>0.19</v>
      </c>
      <c r="O18" s="22" t="s">
        <v>45</v>
      </c>
      <c r="P18" s="22" t="s">
        <v>45</v>
      </c>
      <c r="Q18" s="22" t="s">
        <v>45</v>
      </c>
      <c r="R18" s="24">
        <v>13752</v>
      </c>
      <c r="S18" s="23">
        <v>0.19</v>
      </c>
      <c r="T18" s="24">
        <f t="shared" si="3"/>
        <v>2612.88</v>
      </c>
      <c r="U18" s="24">
        <f t="shared" si="4"/>
        <v>16364.880000000001</v>
      </c>
      <c r="V18" s="25">
        <f t="shared" si="5"/>
        <v>81824.400000000009</v>
      </c>
      <c r="W18" s="26">
        <v>14137</v>
      </c>
      <c r="X18" s="23">
        <v>0.19</v>
      </c>
      <c r="Y18" s="24">
        <f t="shared" si="6"/>
        <v>2686.03</v>
      </c>
      <c r="Z18" s="24">
        <f t="shared" si="7"/>
        <v>16823.03</v>
      </c>
      <c r="AA18" s="25">
        <f t="shared" si="8"/>
        <v>84115.15</v>
      </c>
      <c r="AB18" s="27">
        <f t="shared" si="9"/>
        <v>16899</v>
      </c>
      <c r="AC18" s="27">
        <f t="shared" si="1"/>
        <v>84495</v>
      </c>
      <c r="AD18" s="57"/>
      <c r="AE18" s="58"/>
    </row>
    <row r="19" spans="1:31" s="28" customFormat="1" ht="31.5" customHeight="1" x14ac:dyDescent="0.25">
      <c r="A19" s="10">
        <v>15</v>
      </c>
      <c r="B19" s="102" t="s">
        <v>26</v>
      </c>
      <c r="C19" s="102"/>
      <c r="D19" s="20" t="s">
        <v>44</v>
      </c>
      <c r="E19" s="21">
        <v>25</v>
      </c>
      <c r="F19" s="22" t="s">
        <v>45</v>
      </c>
      <c r="G19" s="22" t="s">
        <v>45</v>
      </c>
      <c r="H19" s="24">
        <v>7098</v>
      </c>
      <c r="I19" s="23">
        <v>0.19</v>
      </c>
      <c r="J19" s="24">
        <f t="shared" si="10"/>
        <v>1348.6200000000001</v>
      </c>
      <c r="K19" s="24">
        <f t="shared" si="0"/>
        <v>8446.6200000000008</v>
      </c>
      <c r="L19" s="25">
        <f t="shared" si="2"/>
        <v>211165.50000000003</v>
      </c>
      <c r="M19" s="22" t="s">
        <v>45</v>
      </c>
      <c r="N19" s="23">
        <v>0.19</v>
      </c>
      <c r="O19" s="22" t="s">
        <v>45</v>
      </c>
      <c r="P19" s="22" t="s">
        <v>45</v>
      </c>
      <c r="Q19" s="22" t="s">
        <v>45</v>
      </c>
      <c r="R19" s="24">
        <v>6634</v>
      </c>
      <c r="S19" s="23">
        <v>0.19</v>
      </c>
      <c r="T19" s="24">
        <f t="shared" si="3"/>
        <v>1260.46</v>
      </c>
      <c r="U19" s="24">
        <f t="shared" si="4"/>
        <v>7894.46</v>
      </c>
      <c r="V19" s="25">
        <f t="shared" si="5"/>
        <v>197361.5</v>
      </c>
      <c r="W19" s="26">
        <v>6820</v>
      </c>
      <c r="X19" s="23">
        <v>0.19</v>
      </c>
      <c r="Y19" s="24">
        <f t="shared" si="6"/>
        <v>1295.8</v>
      </c>
      <c r="Z19" s="24">
        <f t="shared" si="7"/>
        <v>8115.8</v>
      </c>
      <c r="AA19" s="25">
        <f t="shared" si="8"/>
        <v>202895</v>
      </c>
      <c r="AB19" s="27">
        <f t="shared" si="9"/>
        <v>8152</v>
      </c>
      <c r="AC19" s="27">
        <f t="shared" si="1"/>
        <v>203800</v>
      </c>
      <c r="AD19" s="57"/>
      <c r="AE19" s="58"/>
    </row>
    <row r="20" spans="1:31" s="28" customFormat="1" ht="46.5" customHeight="1" x14ac:dyDescent="0.25">
      <c r="A20" s="9">
        <v>16</v>
      </c>
      <c r="B20" s="100" t="s">
        <v>27</v>
      </c>
      <c r="C20" s="100"/>
      <c r="D20" s="20" t="s">
        <v>44</v>
      </c>
      <c r="E20" s="21">
        <v>16</v>
      </c>
      <c r="F20" s="22" t="s">
        <v>45</v>
      </c>
      <c r="G20" s="22" t="s">
        <v>45</v>
      </c>
      <c r="H20" s="24">
        <v>19463</v>
      </c>
      <c r="I20" s="23">
        <v>0.19</v>
      </c>
      <c r="J20" s="24">
        <f t="shared" si="10"/>
        <v>3697.9700000000003</v>
      </c>
      <c r="K20" s="24">
        <f t="shared" si="0"/>
        <v>23160.97</v>
      </c>
      <c r="L20" s="25">
        <f t="shared" si="2"/>
        <v>370575.52</v>
      </c>
      <c r="M20" s="22" t="s">
        <v>45</v>
      </c>
      <c r="N20" s="23">
        <v>0.19</v>
      </c>
      <c r="O20" s="22" t="s">
        <v>45</v>
      </c>
      <c r="P20" s="22" t="s">
        <v>45</v>
      </c>
      <c r="Q20" s="22" t="s">
        <v>45</v>
      </c>
      <c r="R20" s="24">
        <v>18190</v>
      </c>
      <c r="S20" s="23">
        <v>0.19</v>
      </c>
      <c r="T20" s="24">
        <f t="shared" si="3"/>
        <v>3456.1</v>
      </c>
      <c r="U20" s="24">
        <f t="shared" si="4"/>
        <v>21646.1</v>
      </c>
      <c r="V20" s="25">
        <f t="shared" si="5"/>
        <v>346337.6</v>
      </c>
      <c r="W20" s="26">
        <v>18700</v>
      </c>
      <c r="X20" s="23">
        <v>0.19</v>
      </c>
      <c r="Y20" s="24">
        <f t="shared" si="6"/>
        <v>3553</v>
      </c>
      <c r="Z20" s="24">
        <f t="shared" si="7"/>
        <v>22253</v>
      </c>
      <c r="AA20" s="25">
        <f t="shared" si="8"/>
        <v>356048</v>
      </c>
      <c r="AB20" s="27">
        <f t="shared" si="9"/>
        <v>22353</v>
      </c>
      <c r="AC20" s="27">
        <f t="shared" si="1"/>
        <v>357648</v>
      </c>
      <c r="AD20" s="57"/>
      <c r="AE20" s="58"/>
    </row>
    <row r="21" spans="1:31" s="28" customFormat="1" ht="31.5" customHeight="1" x14ac:dyDescent="0.25">
      <c r="A21" s="9">
        <v>17</v>
      </c>
      <c r="B21" s="102" t="s">
        <v>28</v>
      </c>
      <c r="C21" s="102"/>
      <c r="D21" s="20" t="s">
        <v>44</v>
      </c>
      <c r="E21" s="21">
        <v>5</v>
      </c>
      <c r="F21" s="22" t="s">
        <v>45</v>
      </c>
      <c r="G21" s="22" t="s">
        <v>45</v>
      </c>
      <c r="H21" s="24">
        <v>28157</v>
      </c>
      <c r="I21" s="23">
        <v>0.19</v>
      </c>
      <c r="J21" s="24">
        <f t="shared" si="10"/>
        <v>5349.83</v>
      </c>
      <c r="K21" s="24">
        <f t="shared" si="0"/>
        <v>33506.83</v>
      </c>
      <c r="L21" s="25">
        <f t="shared" si="2"/>
        <v>167534.15000000002</v>
      </c>
      <c r="M21" s="22" t="s">
        <v>45</v>
      </c>
      <c r="N21" s="23">
        <v>0.19</v>
      </c>
      <c r="O21" s="22" t="s">
        <v>45</v>
      </c>
      <c r="P21" s="22" t="s">
        <v>45</v>
      </c>
      <c r="Q21" s="22" t="s">
        <v>45</v>
      </c>
      <c r="R21" s="24">
        <v>26315</v>
      </c>
      <c r="S21" s="23">
        <v>0.19</v>
      </c>
      <c r="T21" s="24">
        <f t="shared" si="3"/>
        <v>4999.8500000000004</v>
      </c>
      <c r="U21" s="24">
        <f t="shared" si="4"/>
        <v>31314.85</v>
      </c>
      <c r="V21" s="25">
        <f t="shared" si="5"/>
        <v>156574.25</v>
      </c>
      <c r="W21" s="26">
        <v>27052</v>
      </c>
      <c r="X21" s="23">
        <v>0.19</v>
      </c>
      <c r="Y21" s="24">
        <f t="shared" si="6"/>
        <v>5139.88</v>
      </c>
      <c r="Z21" s="24">
        <f t="shared" si="7"/>
        <v>32191.88</v>
      </c>
      <c r="AA21" s="25">
        <f t="shared" si="8"/>
        <v>160959.4</v>
      </c>
      <c r="AB21" s="27">
        <f t="shared" si="9"/>
        <v>32338</v>
      </c>
      <c r="AC21" s="27">
        <f t="shared" si="1"/>
        <v>161690</v>
      </c>
      <c r="AD21" s="57"/>
      <c r="AE21" s="58"/>
    </row>
    <row r="22" spans="1:31" s="28" customFormat="1" ht="66.75" customHeight="1" x14ac:dyDescent="0.25">
      <c r="A22" s="10">
        <v>18</v>
      </c>
      <c r="B22" s="67" t="s">
        <v>29</v>
      </c>
      <c r="C22" s="68"/>
      <c r="D22" s="20" t="s">
        <v>44</v>
      </c>
      <c r="E22" s="21">
        <v>12</v>
      </c>
      <c r="F22" s="22" t="s">
        <v>45</v>
      </c>
      <c r="G22" s="22" t="s">
        <v>45</v>
      </c>
      <c r="H22" s="24">
        <v>20608</v>
      </c>
      <c r="I22" s="23">
        <v>0.19</v>
      </c>
      <c r="J22" s="24">
        <f t="shared" si="10"/>
        <v>3915.52</v>
      </c>
      <c r="K22" s="24">
        <f t="shared" si="0"/>
        <v>24523.52</v>
      </c>
      <c r="L22" s="25">
        <f t="shared" si="2"/>
        <v>294282.23999999999</v>
      </c>
      <c r="M22" s="22" t="s">
        <v>45</v>
      </c>
      <c r="N22" s="23">
        <v>0.19</v>
      </c>
      <c r="O22" s="22" t="s">
        <v>45</v>
      </c>
      <c r="P22" s="22" t="s">
        <v>45</v>
      </c>
      <c r="Q22" s="22" t="s">
        <v>45</v>
      </c>
      <c r="R22" s="24">
        <v>19260</v>
      </c>
      <c r="S22" s="23">
        <v>0.19</v>
      </c>
      <c r="T22" s="24">
        <f t="shared" si="3"/>
        <v>3659.4</v>
      </c>
      <c r="U22" s="24">
        <f t="shared" si="4"/>
        <v>22919.4</v>
      </c>
      <c r="V22" s="25">
        <f t="shared" si="5"/>
        <v>275032.80000000005</v>
      </c>
      <c r="W22" s="26">
        <v>19800</v>
      </c>
      <c r="X22" s="23">
        <v>0.19</v>
      </c>
      <c r="Y22" s="24">
        <f t="shared" si="6"/>
        <v>3762</v>
      </c>
      <c r="Z22" s="24">
        <f t="shared" si="7"/>
        <v>23562</v>
      </c>
      <c r="AA22" s="25">
        <f t="shared" si="8"/>
        <v>282744</v>
      </c>
      <c r="AB22" s="27">
        <f t="shared" si="9"/>
        <v>23668</v>
      </c>
      <c r="AC22" s="27">
        <f t="shared" si="1"/>
        <v>284016</v>
      </c>
      <c r="AD22" s="57"/>
      <c r="AE22" s="58"/>
    </row>
    <row r="23" spans="1:31" s="56" customFormat="1" ht="39.75" customHeight="1" x14ac:dyDescent="0.25">
      <c r="A23" s="9">
        <v>19</v>
      </c>
      <c r="B23" s="71" t="s">
        <v>30</v>
      </c>
      <c r="C23" s="72"/>
      <c r="D23" s="54" t="s">
        <v>44</v>
      </c>
      <c r="E23" s="52">
        <v>190</v>
      </c>
      <c r="F23" s="22" t="s">
        <v>45</v>
      </c>
      <c r="G23" s="22" t="s">
        <v>45</v>
      </c>
      <c r="H23" s="24">
        <v>25716</v>
      </c>
      <c r="I23" s="23">
        <v>0.19</v>
      </c>
      <c r="J23" s="24">
        <f t="shared" si="10"/>
        <v>4886.04</v>
      </c>
      <c r="K23" s="24">
        <f t="shared" si="0"/>
        <v>30602.04</v>
      </c>
      <c r="L23" s="25">
        <f t="shared" si="2"/>
        <v>5814387.6000000006</v>
      </c>
      <c r="M23" s="24">
        <v>25500</v>
      </c>
      <c r="N23" s="23">
        <v>0.19</v>
      </c>
      <c r="O23" s="24">
        <f>+M23*N23</f>
        <v>4845</v>
      </c>
      <c r="P23" s="24">
        <f t="shared" ref="P23" si="11">+M23+O23</f>
        <v>30345</v>
      </c>
      <c r="Q23" s="25">
        <f>+P23*E23</f>
        <v>5765550</v>
      </c>
      <c r="R23" s="24">
        <v>24033</v>
      </c>
      <c r="S23" s="23">
        <v>0.19</v>
      </c>
      <c r="T23" s="24">
        <f t="shared" si="3"/>
        <v>4566.2700000000004</v>
      </c>
      <c r="U23" s="24">
        <f t="shared" si="4"/>
        <v>28599.27</v>
      </c>
      <c r="V23" s="25">
        <f t="shared" si="5"/>
        <v>5433861.2999999998</v>
      </c>
      <c r="W23" s="55">
        <v>24707</v>
      </c>
      <c r="X23" s="23">
        <v>0.19</v>
      </c>
      <c r="Y23" s="24">
        <f t="shared" si="6"/>
        <v>4694.33</v>
      </c>
      <c r="Z23" s="24">
        <f t="shared" si="7"/>
        <v>29401.33</v>
      </c>
      <c r="AA23" s="25">
        <f t="shared" si="8"/>
        <v>5586252.7000000002</v>
      </c>
      <c r="AB23" s="25">
        <f t="shared" si="9"/>
        <v>29737</v>
      </c>
      <c r="AC23" s="25">
        <f t="shared" si="1"/>
        <v>5650030</v>
      </c>
      <c r="AD23" s="59"/>
      <c r="AE23" s="60"/>
    </row>
    <row r="24" spans="1:31" s="56" customFormat="1" ht="42.75" customHeight="1" x14ac:dyDescent="0.25">
      <c r="A24" s="9">
        <v>20</v>
      </c>
      <c r="B24" s="71" t="s">
        <v>31</v>
      </c>
      <c r="C24" s="72"/>
      <c r="D24" s="54" t="s">
        <v>44</v>
      </c>
      <c r="E24" s="52">
        <v>1</v>
      </c>
      <c r="F24" s="22" t="s">
        <v>45</v>
      </c>
      <c r="G24" s="22" t="s">
        <v>45</v>
      </c>
      <c r="H24" s="24">
        <v>18318</v>
      </c>
      <c r="I24" s="23">
        <v>0.19</v>
      </c>
      <c r="J24" s="24">
        <f t="shared" si="10"/>
        <v>3480.42</v>
      </c>
      <c r="K24" s="24">
        <f t="shared" si="0"/>
        <v>21798.42</v>
      </c>
      <c r="L24" s="25">
        <f t="shared" si="2"/>
        <v>21798.42</v>
      </c>
      <c r="M24" s="22" t="s">
        <v>45</v>
      </c>
      <c r="N24" s="23">
        <v>0.19</v>
      </c>
      <c r="O24" s="22" t="s">
        <v>45</v>
      </c>
      <c r="P24" s="22" t="s">
        <v>45</v>
      </c>
      <c r="Q24" s="22" t="s">
        <v>45</v>
      </c>
      <c r="R24" s="24">
        <v>17120</v>
      </c>
      <c r="S24" s="23">
        <v>0.19</v>
      </c>
      <c r="T24" s="24">
        <f t="shared" si="3"/>
        <v>3252.8</v>
      </c>
      <c r="U24" s="24">
        <f t="shared" si="4"/>
        <v>20372.8</v>
      </c>
      <c r="V24" s="25">
        <f t="shared" si="5"/>
        <v>20372.8</v>
      </c>
      <c r="W24" s="55">
        <v>17600</v>
      </c>
      <c r="X24" s="23">
        <v>0.19</v>
      </c>
      <c r="Y24" s="24">
        <f t="shared" si="6"/>
        <v>3344</v>
      </c>
      <c r="Z24" s="24">
        <f t="shared" si="7"/>
        <v>20944</v>
      </c>
      <c r="AA24" s="25">
        <f t="shared" si="8"/>
        <v>20944</v>
      </c>
      <c r="AB24" s="25">
        <f t="shared" si="9"/>
        <v>21038</v>
      </c>
      <c r="AC24" s="25">
        <f t="shared" si="1"/>
        <v>21038</v>
      </c>
      <c r="AD24" s="59"/>
      <c r="AE24" s="60"/>
    </row>
    <row r="25" spans="1:31" s="56" customFormat="1" ht="73.5" customHeight="1" x14ac:dyDescent="0.25">
      <c r="A25" s="10">
        <v>21</v>
      </c>
      <c r="B25" s="71" t="s">
        <v>32</v>
      </c>
      <c r="C25" s="72"/>
      <c r="D25" s="54" t="s">
        <v>44</v>
      </c>
      <c r="E25" s="52">
        <v>2</v>
      </c>
      <c r="F25" s="22" t="s">
        <v>45</v>
      </c>
      <c r="G25" s="22" t="s">
        <v>45</v>
      </c>
      <c r="H25" s="24">
        <v>72663</v>
      </c>
      <c r="I25" s="23">
        <v>0.19</v>
      </c>
      <c r="J25" s="24">
        <f t="shared" si="10"/>
        <v>13805.97</v>
      </c>
      <c r="K25" s="24">
        <f t="shared" si="0"/>
        <v>86468.97</v>
      </c>
      <c r="L25" s="25">
        <f t="shared" si="2"/>
        <v>172937.94</v>
      </c>
      <c r="M25" s="22" t="s">
        <v>45</v>
      </c>
      <c r="N25" s="23">
        <v>0.19</v>
      </c>
      <c r="O25" s="22" t="s">
        <v>45</v>
      </c>
      <c r="P25" s="22" t="s">
        <v>45</v>
      </c>
      <c r="Q25" s="22" t="s">
        <v>45</v>
      </c>
      <c r="R25" s="24">
        <v>67910</v>
      </c>
      <c r="S25" s="23">
        <v>0.19</v>
      </c>
      <c r="T25" s="24">
        <f t="shared" si="3"/>
        <v>12902.9</v>
      </c>
      <c r="U25" s="24">
        <f t="shared" si="4"/>
        <v>80812.899999999994</v>
      </c>
      <c r="V25" s="25">
        <f t="shared" si="5"/>
        <v>161625.79999999999</v>
      </c>
      <c r="W25" s="55">
        <v>69814</v>
      </c>
      <c r="X25" s="23">
        <v>0.19</v>
      </c>
      <c r="Y25" s="24">
        <f t="shared" si="6"/>
        <v>13264.66</v>
      </c>
      <c r="Z25" s="24">
        <f t="shared" si="7"/>
        <v>83078.66</v>
      </c>
      <c r="AA25" s="25">
        <f t="shared" si="8"/>
        <v>166157.32</v>
      </c>
      <c r="AB25" s="25">
        <f t="shared" si="9"/>
        <v>83454</v>
      </c>
      <c r="AC25" s="25">
        <f t="shared" si="1"/>
        <v>166908</v>
      </c>
      <c r="AD25" s="59"/>
      <c r="AE25" s="60"/>
    </row>
    <row r="26" spans="1:31" s="56" customFormat="1" ht="24.75" customHeight="1" x14ac:dyDescent="0.25">
      <c r="A26" s="9">
        <v>22</v>
      </c>
      <c r="B26" s="75" t="s">
        <v>33</v>
      </c>
      <c r="C26" s="76"/>
      <c r="D26" s="54" t="s">
        <v>44</v>
      </c>
      <c r="E26" s="52">
        <v>150</v>
      </c>
      <c r="F26" s="22" t="s">
        <v>45</v>
      </c>
      <c r="G26" s="22" t="s">
        <v>45</v>
      </c>
      <c r="H26" s="24">
        <v>6858</v>
      </c>
      <c r="I26" s="23">
        <v>0.19</v>
      </c>
      <c r="J26" s="24">
        <f t="shared" si="10"/>
        <v>1303.02</v>
      </c>
      <c r="K26" s="24">
        <f t="shared" si="0"/>
        <v>8161.02</v>
      </c>
      <c r="L26" s="25">
        <f t="shared" si="2"/>
        <v>1224153</v>
      </c>
      <c r="M26" s="22" t="s">
        <v>45</v>
      </c>
      <c r="N26" s="23">
        <v>0.19</v>
      </c>
      <c r="O26" s="22" t="s">
        <v>45</v>
      </c>
      <c r="P26" s="22" t="s">
        <v>45</v>
      </c>
      <c r="Q26" s="22" t="s">
        <v>45</v>
      </c>
      <c r="R26" s="24">
        <v>6409</v>
      </c>
      <c r="S26" s="23">
        <v>0.19</v>
      </c>
      <c r="T26" s="24">
        <f t="shared" si="3"/>
        <v>1217.71</v>
      </c>
      <c r="U26" s="24">
        <f t="shared" si="4"/>
        <v>7626.71</v>
      </c>
      <c r="V26" s="25">
        <f t="shared" si="5"/>
        <v>1144006.5</v>
      </c>
      <c r="W26" s="55">
        <v>6589</v>
      </c>
      <c r="X26" s="23">
        <v>0.19</v>
      </c>
      <c r="Y26" s="24">
        <f t="shared" si="6"/>
        <v>1251.9100000000001</v>
      </c>
      <c r="Z26" s="24">
        <f t="shared" si="7"/>
        <v>7840.91</v>
      </c>
      <c r="AA26" s="25">
        <f t="shared" si="8"/>
        <v>1176136.5</v>
      </c>
      <c r="AB26" s="25">
        <f t="shared" si="9"/>
        <v>7876</v>
      </c>
      <c r="AC26" s="25">
        <f t="shared" si="1"/>
        <v>1181400</v>
      </c>
      <c r="AD26" s="59"/>
      <c r="AE26" s="60"/>
    </row>
    <row r="27" spans="1:31" s="28" customFormat="1" ht="44.25" customHeight="1" x14ac:dyDescent="0.25">
      <c r="A27" s="9">
        <v>23</v>
      </c>
      <c r="B27" s="77" t="s">
        <v>34</v>
      </c>
      <c r="C27" s="78"/>
      <c r="D27" s="20" t="s">
        <v>44</v>
      </c>
      <c r="E27" s="21">
        <v>15000</v>
      </c>
      <c r="F27" s="22" t="s">
        <v>45</v>
      </c>
      <c r="G27" s="22" t="s">
        <v>45</v>
      </c>
      <c r="H27" s="24">
        <v>562</v>
      </c>
      <c r="I27" s="23">
        <v>0.19</v>
      </c>
      <c r="J27" s="24">
        <f t="shared" si="10"/>
        <v>106.78</v>
      </c>
      <c r="K27" s="24">
        <f t="shared" si="0"/>
        <v>668.78</v>
      </c>
      <c r="L27" s="25">
        <f t="shared" si="2"/>
        <v>10031700</v>
      </c>
      <c r="M27" s="22" t="s">
        <v>45</v>
      </c>
      <c r="N27" s="23">
        <v>0.19</v>
      </c>
      <c r="O27" s="22" t="s">
        <v>45</v>
      </c>
      <c r="P27" s="22" t="s">
        <v>45</v>
      </c>
      <c r="Q27" s="22" t="s">
        <v>45</v>
      </c>
      <c r="R27" s="24">
        <v>525</v>
      </c>
      <c r="S27" s="23">
        <v>0.19</v>
      </c>
      <c r="T27" s="24">
        <f t="shared" si="3"/>
        <v>99.75</v>
      </c>
      <c r="U27" s="24">
        <f>+R27+T27</f>
        <v>624.75</v>
      </c>
      <c r="V27" s="25">
        <f t="shared" si="5"/>
        <v>9371250</v>
      </c>
      <c r="W27" s="26">
        <v>540</v>
      </c>
      <c r="X27" s="23">
        <v>0.19</v>
      </c>
      <c r="Y27" s="24">
        <f t="shared" si="6"/>
        <v>102.6</v>
      </c>
      <c r="Z27" s="24">
        <f t="shared" si="7"/>
        <v>642.6</v>
      </c>
      <c r="AA27" s="25">
        <f t="shared" si="8"/>
        <v>9639000</v>
      </c>
      <c r="AB27" s="27">
        <f t="shared" si="9"/>
        <v>645</v>
      </c>
      <c r="AC27" s="27">
        <f t="shared" si="1"/>
        <v>9675000</v>
      </c>
      <c r="AD27" s="57"/>
      <c r="AE27" s="58"/>
    </row>
    <row r="28" spans="1:31" s="35" customFormat="1" ht="57" customHeight="1" x14ac:dyDescent="0.25">
      <c r="A28" s="10">
        <v>24</v>
      </c>
      <c r="B28" s="73" t="s">
        <v>35</v>
      </c>
      <c r="C28" s="74"/>
      <c r="D28" s="29" t="s">
        <v>44</v>
      </c>
      <c r="E28" s="10">
        <v>100</v>
      </c>
      <c r="F28" s="30" t="s">
        <v>45</v>
      </c>
      <c r="G28" s="30" t="s">
        <v>45</v>
      </c>
      <c r="H28" s="24">
        <v>183184</v>
      </c>
      <c r="I28" s="31">
        <v>0.19</v>
      </c>
      <c r="J28" s="24">
        <f t="shared" si="10"/>
        <v>34804.959999999999</v>
      </c>
      <c r="K28" s="24">
        <f t="shared" si="0"/>
        <v>217988.96</v>
      </c>
      <c r="L28" s="25">
        <f t="shared" si="2"/>
        <v>21798896</v>
      </c>
      <c r="M28" s="22" t="s">
        <v>45</v>
      </c>
      <c r="N28" s="31">
        <v>0.19</v>
      </c>
      <c r="O28" s="22" t="s">
        <v>45</v>
      </c>
      <c r="P28" s="22" t="s">
        <v>45</v>
      </c>
      <c r="Q28" s="22" t="s">
        <v>45</v>
      </c>
      <c r="R28" s="32">
        <v>171200</v>
      </c>
      <c r="S28" s="31">
        <v>0.19</v>
      </c>
      <c r="T28" s="32">
        <f t="shared" si="3"/>
        <v>32528</v>
      </c>
      <c r="U28" s="32">
        <f t="shared" si="4"/>
        <v>203728</v>
      </c>
      <c r="V28" s="33">
        <f t="shared" si="5"/>
        <v>20372800</v>
      </c>
      <c r="W28" s="34">
        <v>176000</v>
      </c>
      <c r="X28" s="31">
        <v>0.19</v>
      </c>
      <c r="Y28" s="32">
        <f t="shared" si="6"/>
        <v>33440</v>
      </c>
      <c r="Z28" s="32">
        <f t="shared" si="7"/>
        <v>209440</v>
      </c>
      <c r="AA28" s="33">
        <f t="shared" si="8"/>
        <v>20944000</v>
      </c>
      <c r="AB28" s="27">
        <f t="shared" si="9"/>
        <v>210386</v>
      </c>
      <c r="AC28" s="33">
        <f t="shared" si="1"/>
        <v>21038600</v>
      </c>
      <c r="AD28" s="57"/>
      <c r="AE28" s="58"/>
    </row>
    <row r="29" spans="1:31" s="28" customFormat="1" ht="69.75" customHeight="1" x14ac:dyDescent="0.25">
      <c r="A29" s="9">
        <v>25</v>
      </c>
      <c r="B29" s="77" t="s">
        <v>36</v>
      </c>
      <c r="C29" s="78"/>
      <c r="D29" s="20" t="s">
        <v>44</v>
      </c>
      <c r="E29" s="21">
        <v>2</v>
      </c>
      <c r="F29" s="22" t="s">
        <v>45</v>
      </c>
      <c r="G29" s="22" t="s">
        <v>45</v>
      </c>
      <c r="H29" s="24">
        <v>274776</v>
      </c>
      <c r="I29" s="23">
        <v>0.19</v>
      </c>
      <c r="J29" s="24">
        <f t="shared" si="10"/>
        <v>52207.44</v>
      </c>
      <c r="K29" s="24">
        <f t="shared" si="0"/>
        <v>326983.44</v>
      </c>
      <c r="L29" s="25">
        <f t="shared" si="2"/>
        <v>653966.88</v>
      </c>
      <c r="M29" s="22" t="s">
        <v>45</v>
      </c>
      <c r="N29" s="23">
        <v>0.19</v>
      </c>
      <c r="O29" s="22" t="s">
        <v>45</v>
      </c>
      <c r="P29" s="22" t="s">
        <v>45</v>
      </c>
      <c r="Q29" s="22" t="s">
        <v>45</v>
      </c>
      <c r="R29" s="24">
        <v>256800</v>
      </c>
      <c r="S29" s="23">
        <v>0.19</v>
      </c>
      <c r="T29" s="24">
        <f t="shared" si="3"/>
        <v>48792</v>
      </c>
      <c r="U29" s="24">
        <f t="shared" si="4"/>
        <v>305592</v>
      </c>
      <c r="V29" s="25">
        <f t="shared" si="5"/>
        <v>611184</v>
      </c>
      <c r="W29" s="26">
        <v>264000</v>
      </c>
      <c r="X29" s="23">
        <v>0.19</v>
      </c>
      <c r="Y29" s="24">
        <f t="shared" si="6"/>
        <v>50160</v>
      </c>
      <c r="Z29" s="24">
        <f t="shared" si="7"/>
        <v>314160</v>
      </c>
      <c r="AA29" s="25">
        <f t="shared" si="8"/>
        <v>628320</v>
      </c>
      <c r="AB29" s="27">
        <f t="shared" si="9"/>
        <v>315578</v>
      </c>
      <c r="AC29" s="27">
        <f t="shared" si="1"/>
        <v>631156</v>
      </c>
      <c r="AD29" s="57"/>
      <c r="AE29" s="58"/>
    </row>
    <row r="30" spans="1:31" s="28" customFormat="1" ht="163.5" customHeight="1" x14ac:dyDescent="0.25">
      <c r="A30" s="9">
        <v>26</v>
      </c>
      <c r="B30" s="77" t="s">
        <v>46</v>
      </c>
      <c r="C30" s="78"/>
      <c r="D30" s="20" t="s">
        <v>44</v>
      </c>
      <c r="E30" s="21">
        <v>12</v>
      </c>
      <c r="F30" s="22" t="s">
        <v>45</v>
      </c>
      <c r="G30" s="22" t="s">
        <v>45</v>
      </c>
      <c r="H30" s="24">
        <v>6914337</v>
      </c>
      <c r="I30" s="23">
        <v>0.19</v>
      </c>
      <c r="J30" s="24">
        <f t="shared" si="10"/>
        <v>1313724.03</v>
      </c>
      <c r="K30" s="24">
        <f t="shared" si="0"/>
        <v>8228061.0300000003</v>
      </c>
      <c r="L30" s="25">
        <f t="shared" si="2"/>
        <v>98736732.359999999</v>
      </c>
      <c r="M30" s="24">
        <v>7000000</v>
      </c>
      <c r="N30" s="23">
        <v>0.19</v>
      </c>
      <c r="O30" s="24">
        <f>+M30*N30</f>
        <v>1330000</v>
      </c>
      <c r="P30" s="24">
        <f t="shared" ref="P30" si="12">+M30+O30</f>
        <v>8330000</v>
      </c>
      <c r="Q30" s="25">
        <f>+P30*E30</f>
        <v>99960000</v>
      </c>
      <c r="R30" s="24">
        <v>6461998</v>
      </c>
      <c r="S30" s="23">
        <v>0.19</v>
      </c>
      <c r="T30" s="24">
        <f t="shared" si="3"/>
        <v>1227779.6200000001</v>
      </c>
      <c r="U30" s="24">
        <f t="shared" si="4"/>
        <v>7689777.6200000001</v>
      </c>
      <c r="V30" s="25">
        <f t="shared" si="5"/>
        <v>92277331.439999998</v>
      </c>
      <c r="W30" s="26">
        <v>6643175</v>
      </c>
      <c r="X30" s="23">
        <v>0.19</v>
      </c>
      <c r="Y30" s="24">
        <f t="shared" si="6"/>
        <v>1262203.25</v>
      </c>
      <c r="Z30" s="24">
        <f t="shared" si="7"/>
        <v>7905378.25</v>
      </c>
      <c r="AA30" s="25">
        <f t="shared" si="8"/>
        <v>94864539</v>
      </c>
      <c r="AB30" s="27">
        <f t="shared" si="9"/>
        <v>8038304</v>
      </c>
      <c r="AC30" s="27">
        <f t="shared" si="1"/>
        <v>96459648</v>
      </c>
      <c r="AD30" s="57"/>
      <c r="AE30" s="58"/>
    </row>
    <row r="31" spans="1:31" s="28" customFormat="1" ht="93.75" customHeight="1" x14ac:dyDescent="0.25">
      <c r="A31" s="10">
        <v>27</v>
      </c>
      <c r="B31" s="77" t="s">
        <v>49</v>
      </c>
      <c r="C31" s="78"/>
      <c r="D31" s="20" t="s">
        <v>44</v>
      </c>
      <c r="E31" s="21">
        <v>1</v>
      </c>
      <c r="F31" s="22" t="s">
        <v>45</v>
      </c>
      <c r="G31" s="22" t="s">
        <v>45</v>
      </c>
      <c r="H31" s="24">
        <v>4579600</v>
      </c>
      <c r="I31" s="23">
        <v>0.19</v>
      </c>
      <c r="J31" s="24">
        <f t="shared" si="10"/>
        <v>870124</v>
      </c>
      <c r="K31" s="24">
        <f t="shared" si="0"/>
        <v>5449724</v>
      </c>
      <c r="L31" s="25">
        <f t="shared" si="2"/>
        <v>5449724</v>
      </c>
      <c r="M31" s="24">
        <v>4500000</v>
      </c>
      <c r="N31" s="23">
        <v>0.19</v>
      </c>
      <c r="O31" s="24">
        <f>+M31*N31</f>
        <v>855000</v>
      </c>
      <c r="P31" s="24">
        <f t="shared" ref="P31" si="13">+M31+O31</f>
        <v>5355000</v>
      </c>
      <c r="Q31" s="25">
        <f>+P31*E31</f>
        <v>5355000</v>
      </c>
      <c r="R31" s="24">
        <v>4280000</v>
      </c>
      <c r="S31" s="23">
        <v>0.19</v>
      </c>
      <c r="T31" s="24">
        <f t="shared" si="3"/>
        <v>813200</v>
      </c>
      <c r="U31" s="24">
        <f t="shared" si="4"/>
        <v>5093200</v>
      </c>
      <c r="V31" s="25">
        <f t="shared" si="5"/>
        <v>5093200</v>
      </c>
      <c r="W31" s="26">
        <v>4400000</v>
      </c>
      <c r="X31" s="23">
        <v>0.19</v>
      </c>
      <c r="Y31" s="24">
        <f t="shared" si="6"/>
        <v>836000</v>
      </c>
      <c r="Z31" s="24">
        <f t="shared" si="7"/>
        <v>5236000</v>
      </c>
      <c r="AA31" s="25">
        <f t="shared" si="8"/>
        <v>5236000</v>
      </c>
      <c r="AB31" s="27">
        <f t="shared" si="9"/>
        <v>5283481</v>
      </c>
      <c r="AC31" s="27">
        <f t="shared" si="1"/>
        <v>5283481</v>
      </c>
      <c r="AD31" s="57"/>
      <c r="AE31" s="58"/>
    </row>
    <row r="32" spans="1:31" s="28" customFormat="1" ht="113.25" customHeight="1" x14ac:dyDescent="0.25">
      <c r="A32" s="9">
        <v>28</v>
      </c>
      <c r="B32" s="67" t="s">
        <v>37</v>
      </c>
      <c r="C32" s="68"/>
      <c r="D32" s="20" t="s">
        <v>44</v>
      </c>
      <c r="E32" s="21">
        <v>20</v>
      </c>
      <c r="F32" s="22" t="s">
        <v>45</v>
      </c>
      <c r="G32" s="22" t="s">
        <v>45</v>
      </c>
      <c r="H32" s="24">
        <v>4359779</v>
      </c>
      <c r="I32" s="23">
        <v>0.19</v>
      </c>
      <c r="J32" s="24">
        <f t="shared" si="10"/>
        <v>828358.01</v>
      </c>
      <c r="K32" s="24">
        <f t="shared" si="0"/>
        <v>5188137.01</v>
      </c>
      <c r="L32" s="25">
        <f t="shared" si="2"/>
        <v>103762740.19999999</v>
      </c>
      <c r="M32" s="24">
        <v>4000000</v>
      </c>
      <c r="N32" s="23">
        <v>0.19</v>
      </c>
      <c r="O32" s="24">
        <f>+M32*N32</f>
        <v>760000</v>
      </c>
      <c r="P32" s="24">
        <f t="shared" ref="P32" si="14">+M32+O32</f>
        <v>4760000</v>
      </c>
      <c r="Q32" s="25">
        <f>+P32*E32</f>
        <v>95200000</v>
      </c>
      <c r="R32" s="24">
        <v>4074560</v>
      </c>
      <c r="S32" s="23">
        <v>0.19</v>
      </c>
      <c r="T32" s="24">
        <f t="shared" si="3"/>
        <v>774166.4</v>
      </c>
      <c r="U32" s="24">
        <f t="shared" si="4"/>
        <v>4848726.4000000004</v>
      </c>
      <c r="V32" s="25">
        <f t="shared" si="5"/>
        <v>96974528</v>
      </c>
      <c r="W32" s="26">
        <v>4188800</v>
      </c>
      <c r="X32" s="23">
        <v>0.19</v>
      </c>
      <c r="Y32" s="24">
        <f t="shared" si="6"/>
        <v>795872</v>
      </c>
      <c r="Z32" s="24">
        <f t="shared" si="7"/>
        <v>4984672</v>
      </c>
      <c r="AA32" s="25">
        <f t="shared" si="8"/>
        <v>99693440</v>
      </c>
      <c r="AB32" s="27">
        <f t="shared" si="9"/>
        <v>4945384</v>
      </c>
      <c r="AC32" s="27">
        <f t="shared" si="1"/>
        <v>98907680</v>
      </c>
      <c r="AD32" s="57"/>
      <c r="AE32" s="58"/>
    </row>
    <row r="33" spans="1:31" s="28" customFormat="1" ht="93.75" customHeight="1" x14ac:dyDescent="0.25">
      <c r="A33" s="9">
        <v>29</v>
      </c>
      <c r="B33" s="67" t="s">
        <v>38</v>
      </c>
      <c r="C33" s="68"/>
      <c r="D33" s="20" t="s">
        <v>44</v>
      </c>
      <c r="E33" s="36">
        <v>190</v>
      </c>
      <c r="F33" s="22" t="s">
        <v>45</v>
      </c>
      <c r="G33" s="22" t="s">
        <v>45</v>
      </c>
      <c r="H33" s="24">
        <v>12752</v>
      </c>
      <c r="I33" s="23">
        <v>0.19</v>
      </c>
      <c r="J33" s="24">
        <f t="shared" si="10"/>
        <v>2422.88</v>
      </c>
      <c r="K33" s="24">
        <f t="shared" si="0"/>
        <v>15174.880000000001</v>
      </c>
      <c r="L33" s="25">
        <f t="shared" si="2"/>
        <v>2883227.2</v>
      </c>
      <c r="M33" s="22" t="s">
        <v>45</v>
      </c>
      <c r="N33" s="23">
        <v>0.19</v>
      </c>
      <c r="O33" s="22" t="s">
        <v>45</v>
      </c>
      <c r="P33" s="22" t="s">
        <v>45</v>
      </c>
      <c r="Q33" s="22" t="s">
        <v>45</v>
      </c>
      <c r="R33" s="24">
        <v>11918</v>
      </c>
      <c r="S33" s="23">
        <v>0.19</v>
      </c>
      <c r="T33" s="24">
        <f t="shared" si="3"/>
        <v>2264.42</v>
      </c>
      <c r="U33" s="24">
        <f t="shared" si="4"/>
        <v>14182.42</v>
      </c>
      <c r="V33" s="25">
        <f t="shared" si="5"/>
        <v>2694659.8</v>
      </c>
      <c r="W33" s="26">
        <v>12252</v>
      </c>
      <c r="X33" s="23">
        <v>0.19</v>
      </c>
      <c r="Y33" s="24">
        <f t="shared" si="6"/>
        <v>2327.88</v>
      </c>
      <c r="Z33" s="24">
        <f t="shared" si="7"/>
        <v>14579.880000000001</v>
      </c>
      <c r="AA33" s="25">
        <f t="shared" si="8"/>
        <v>2770177.2</v>
      </c>
      <c r="AB33" s="27">
        <f t="shared" si="9"/>
        <v>14646</v>
      </c>
      <c r="AC33" s="27">
        <f t="shared" si="1"/>
        <v>2782740</v>
      </c>
      <c r="AD33" s="57"/>
      <c r="AE33" s="58"/>
    </row>
    <row r="34" spans="1:31" s="28" customFormat="1" ht="45.2" customHeight="1" x14ac:dyDescent="0.25">
      <c r="A34" s="10">
        <v>30</v>
      </c>
      <c r="B34" s="67" t="s">
        <v>39</v>
      </c>
      <c r="C34" s="68"/>
      <c r="D34" s="20" t="s">
        <v>44</v>
      </c>
      <c r="E34" s="36">
        <v>190</v>
      </c>
      <c r="F34" s="22" t="s">
        <v>45</v>
      </c>
      <c r="G34" s="22" t="s">
        <v>45</v>
      </c>
      <c r="H34" s="24">
        <v>22549</v>
      </c>
      <c r="I34" s="23">
        <v>0.19</v>
      </c>
      <c r="J34" s="24">
        <f t="shared" si="10"/>
        <v>4284.3100000000004</v>
      </c>
      <c r="K34" s="24">
        <f t="shared" si="0"/>
        <v>26833.31</v>
      </c>
      <c r="L34" s="25">
        <f t="shared" si="2"/>
        <v>5098328.9000000004</v>
      </c>
      <c r="M34" s="22" t="s">
        <v>45</v>
      </c>
      <c r="N34" s="23">
        <v>0.19</v>
      </c>
      <c r="O34" s="22" t="s">
        <v>45</v>
      </c>
      <c r="P34" s="22" t="s">
        <v>45</v>
      </c>
      <c r="Q34" s="22" t="s">
        <v>45</v>
      </c>
      <c r="R34" s="24">
        <v>21074</v>
      </c>
      <c r="S34" s="23">
        <v>0.19</v>
      </c>
      <c r="T34" s="24">
        <f t="shared" si="3"/>
        <v>4004.06</v>
      </c>
      <c r="U34" s="24">
        <f t="shared" si="4"/>
        <v>25078.06</v>
      </c>
      <c r="V34" s="25">
        <f t="shared" si="5"/>
        <v>4764831.4000000004</v>
      </c>
      <c r="W34" s="26">
        <v>21665</v>
      </c>
      <c r="X34" s="23">
        <v>0.19</v>
      </c>
      <c r="Y34" s="24">
        <f t="shared" si="6"/>
        <v>4116.3500000000004</v>
      </c>
      <c r="Z34" s="24">
        <f t="shared" si="7"/>
        <v>25781.35</v>
      </c>
      <c r="AA34" s="25">
        <f t="shared" si="8"/>
        <v>4898456.5</v>
      </c>
      <c r="AB34" s="27">
        <f t="shared" si="9"/>
        <v>25898</v>
      </c>
      <c r="AC34" s="27">
        <f t="shared" si="1"/>
        <v>4920620</v>
      </c>
      <c r="AD34" s="57"/>
      <c r="AE34" s="58"/>
    </row>
    <row r="35" spans="1:31" s="28" customFormat="1" ht="86.25" customHeight="1" x14ac:dyDescent="0.25">
      <c r="A35" s="9">
        <v>31</v>
      </c>
      <c r="B35" s="67" t="s">
        <v>40</v>
      </c>
      <c r="C35" s="68"/>
      <c r="D35" s="20" t="s">
        <v>44</v>
      </c>
      <c r="E35" s="36">
        <v>285</v>
      </c>
      <c r="F35" s="22" t="s">
        <v>45</v>
      </c>
      <c r="G35" s="22" t="s">
        <v>45</v>
      </c>
      <c r="H35" s="24">
        <v>19755</v>
      </c>
      <c r="I35" s="23">
        <v>0.19</v>
      </c>
      <c r="J35" s="24">
        <f t="shared" si="10"/>
        <v>3753.45</v>
      </c>
      <c r="K35" s="24">
        <f t="shared" si="0"/>
        <v>23508.45</v>
      </c>
      <c r="L35" s="25">
        <f t="shared" si="2"/>
        <v>6699908.25</v>
      </c>
      <c r="M35" s="22" t="s">
        <v>45</v>
      </c>
      <c r="N35" s="23">
        <v>0.19</v>
      </c>
      <c r="O35" s="22" t="s">
        <v>45</v>
      </c>
      <c r="P35" s="22" t="s">
        <v>45</v>
      </c>
      <c r="Q35" s="22" t="s">
        <v>45</v>
      </c>
      <c r="R35" s="24">
        <v>18463</v>
      </c>
      <c r="S35" s="23">
        <v>0.19</v>
      </c>
      <c r="T35" s="24">
        <f t="shared" si="3"/>
        <v>3507.9700000000003</v>
      </c>
      <c r="U35" s="24">
        <f t="shared" si="4"/>
        <v>21970.97</v>
      </c>
      <c r="V35" s="25">
        <f t="shared" si="5"/>
        <v>6261726.4500000002</v>
      </c>
      <c r="W35" s="26">
        <v>18981</v>
      </c>
      <c r="X35" s="23">
        <v>0.19</v>
      </c>
      <c r="Y35" s="24">
        <f t="shared" si="6"/>
        <v>3606.39</v>
      </c>
      <c r="Z35" s="24">
        <f t="shared" si="7"/>
        <v>22587.39</v>
      </c>
      <c r="AA35" s="25">
        <f t="shared" si="8"/>
        <v>6437406.1499999994</v>
      </c>
      <c r="AB35" s="27">
        <f t="shared" si="9"/>
        <v>22689</v>
      </c>
      <c r="AC35" s="27">
        <f t="shared" si="1"/>
        <v>6466365</v>
      </c>
      <c r="AD35" s="57"/>
      <c r="AE35" s="58"/>
    </row>
    <row r="36" spans="1:31" s="28" customFormat="1" ht="63.75" customHeight="1" x14ac:dyDescent="0.25">
      <c r="A36" s="9">
        <v>32</v>
      </c>
      <c r="B36" s="67" t="s">
        <v>41</v>
      </c>
      <c r="C36" s="68"/>
      <c r="D36" s="20" t="s">
        <v>44</v>
      </c>
      <c r="E36" s="36">
        <v>1000</v>
      </c>
      <c r="F36" s="22" t="s">
        <v>45</v>
      </c>
      <c r="G36" s="22" t="s">
        <v>45</v>
      </c>
      <c r="H36" s="24">
        <v>4172</v>
      </c>
      <c r="I36" s="23">
        <v>0.19</v>
      </c>
      <c r="J36" s="24">
        <f t="shared" si="10"/>
        <v>792.68000000000006</v>
      </c>
      <c r="K36" s="24">
        <f t="shared" si="0"/>
        <v>4964.68</v>
      </c>
      <c r="L36" s="25">
        <f t="shared" si="2"/>
        <v>4964680</v>
      </c>
      <c r="M36" s="22" t="s">
        <v>45</v>
      </c>
      <c r="N36" s="23">
        <v>0.19</v>
      </c>
      <c r="O36" s="22" t="s">
        <v>45</v>
      </c>
      <c r="P36" s="22" t="s">
        <v>45</v>
      </c>
      <c r="Q36" s="22" t="s">
        <v>45</v>
      </c>
      <c r="R36" s="24">
        <v>3899</v>
      </c>
      <c r="S36" s="23">
        <v>0.19</v>
      </c>
      <c r="T36" s="24">
        <f t="shared" si="3"/>
        <v>740.81000000000006</v>
      </c>
      <c r="U36" s="24">
        <f t="shared" si="4"/>
        <v>4639.8100000000004</v>
      </c>
      <c r="V36" s="25">
        <f>+U36*E36</f>
        <v>4639810</v>
      </c>
      <c r="W36" s="26">
        <v>4008</v>
      </c>
      <c r="X36" s="23">
        <v>0.19</v>
      </c>
      <c r="Y36" s="24">
        <f t="shared" si="6"/>
        <v>761.52</v>
      </c>
      <c r="Z36" s="24">
        <f t="shared" si="7"/>
        <v>4769.5200000000004</v>
      </c>
      <c r="AA36" s="25">
        <f>+Z36*E36</f>
        <v>4769520</v>
      </c>
      <c r="AB36" s="27">
        <f t="shared" si="9"/>
        <v>4791</v>
      </c>
      <c r="AC36" s="27">
        <f t="shared" si="1"/>
        <v>4791000</v>
      </c>
      <c r="AD36" s="57"/>
      <c r="AE36" s="58"/>
    </row>
    <row r="37" spans="1:31" s="28" customFormat="1" ht="45.75" customHeight="1" x14ac:dyDescent="0.25">
      <c r="A37" s="10">
        <v>33</v>
      </c>
      <c r="B37" s="67" t="s">
        <v>42</v>
      </c>
      <c r="C37" s="68"/>
      <c r="D37" s="20" t="s">
        <v>44</v>
      </c>
      <c r="E37" s="36">
        <v>15</v>
      </c>
      <c r="F37" s="22" t="s">
        <v>45</v>
      </c>
      <c r="G37" s="22" t="s">
        <v>45</v>
      </c>
      <c r="H37" s="24">
        <v>142034</v>
      </c>
      <c r="I37" s="23">
        <v>0.19</v>
      </c>
      <c r="J37" s="24">
        <f t="shared" si="10"/>
        <v>26986.46</v>
      </c>
      <c r="K37" s="24">
        <f t="shared" si="0"/>
        <v>169020.46</v>
      </c>
      <c r="L37" s="25">
        <f t="shared" si="2"/>
        <v>2535306.9</v>
      </c>
      <c r="M37" s="22" t="s">
        <v>45</v>
      </c>
      <c r="N37" s="23">
        <v>0.19</v>
      </c>
      <c r="O37" s="22" t="s">
        <v>45</v>
      </c>
      <c r="P37" s="22" t="s">
        <v>45</v>
      </c>
      <c r="Q37" s="22" t="s">
        <v>45</v>
      </c>
      <c r="R37" s="24">
        <v>132742</v>
      </c>
      <c r="S37" s="23">
        <v>0.19</v>
      </c>
      <c r="T37" s="24">
        <f t="shared" si="3"/>
        <v>25220.98</v>
      </c>
      <c r="U37" s="24">
        <f t="shared" si="4"/>
        <v>157962.98000000001</v>
      </c>
      <c r="V37" s="25">
        <f>+U37*E37</f>
        <v>2369444.7000000002</v>
      </c>
      <c r="W37" s="26">
        <v>136464</v>
      </c>
      <c r="X37" s="23">
        <v>0.19</v>
      </c>
      <c r="Y37" s="24">
        <f t="shared" si="6"/>
        <v>25928.16</v>
      </c>
      <c r="Z37" s="24">
        <f t="shared" si="7"/>
        <v>162392.16</v>
      </c>
      <c r="AA37" s="25">
        <f>+Z37*E37</f>
        <v>2435882.4</v>
      </c>
      <c r="AB37" s="27">
        <f t="shared" si="9"/>
        <v>163125</v>
      </c>
      <c r="AC37" s="27">
        <f t="shared" si="1"/>
        <v>2446875</v>
      </c>
      <c r="AD37" s="57"/>
      <c r="AE37" s="58"/>
    </row>
    <row r="38" spans="1:31" s="28" customFormat="1" ht="102" customHeight="1" x14ac:dyDescent="0.25">
      <c r="A38" s="9">
        <v>34</v>
      </c>
      <c r="B38" s="103" t="s">
        <v>43</v>
      </c>
      <c r="C38" s="104"/>
      <c r="D38" s="20" t="s">
        <v>44</v>
      </c>
      <c r="E38" s="36">
        <v>2</v>
      </c>
      <c r="F38" s="22" t="s">
        <v>45</v>
      </c>
      <c r="G38" s="22" t="s">
        <v>45</v>
      </c>
      <c r="H38" s="24">
        <v>523174</v>
      </c>
      <c r="I38" s="23">
        <v>0.19</v>
      </c>
      <c r="J38" s="24">
        <f t="shared" si="10"/>
        <v>99403.06</v>
      </c>
      <c r="K38" s="24">
        <f t="shared" si="0"/>
        <v>622577.06000000006</v>
      </c>
      <c r="L38" s="25">
        <f t="shared" si="2"/>
        <v>1245154.1200000001</v>
      </c>
      <c r="M38" s="22" t="s">
        <v>45</v>
      </c>
      <c r="N38" s="23">
        <v>0.19</v>
      </c>
      <c r="O38" s="22" t="s">
        <v>45</v>
      </c>
      <c r="P38" s="22" t="s">
        <v>45</v>
      </c>
      <c r="Q38" s="22" t="s">
        <v>45</v>
      </c>
      <c r="R38" s="24">
        <v>488947</v>
      </c>
      <c r="S38" s="23">
        <v>0.19</v>
      </c>
      <c r="T38" s="24">
        <f t="shared" si="3"/>
        <v>92899.930000000008</v>
      </c>
      <c r="U38" s="24">
        <f t="shared" si="4"/>
        <v>581846.93000000005</v>
      </c>
      <c r="V38" s="25">
        <f t="shared" si="5"/>
        <v>1163693.8600000001</v>
      </c>
      <c r="W38" s="37">
        <v>502656</v>
      </c>
      <c r="X38" s="23">
        <v>0.19</v>
      </c>
      <c r="Y38" s="24">
        <f t="shared" si="6"/>
        <v>95504.639999999999</v>
      </c>
      <c r="Z38" s="24">
        <f t="shared" si="7"/>
        <v>598160.64000000001</v>
      </c>
      <c r="AA38" s="25">
        <f t="shared" si="8"/>
        <v>1196321.28</v>
      </c>
      <c r="AB38" s="27">
        <f t="shared" si="9"/>
        <v>600862</v>
      </c>
      <c r="AC38" s="27">
        <f t="shared" si="1"/>
        <v>1201724</v>
      </c>
      <c r="AD38" s="57"/>
      <c r="AE38" s="58"/>
    </row>
    <row r="39" spans="1:31" s="28" customFormat="1" ht="49.5" customHeight="1" x14ac:dyDescent="0.25">
      <c r="A39" s="9">
        <v>35</v>
      </c>
      <c r="B39" s="67" t="s">
        <v>53</v>
      </c>
      <c r="C39" s="68"/>
      <c r="D39" s="38"/>
      <c r="E39" s="39">
        <v>1</v>
      </c>
      <c r="F39" s="40">
        <v>3</v>
      </c>
      <c r="G39" s="24">
        <v>4360925</v>
      </c>
      <c r="H39" s="22" t="s">
        <v>45</v>
      </c>
      <c r="I39" s="22" t="s">
        <v>45</v>
      </c>
      <c r="J39" s="22" t="s">
        <v>45</v>
      </c>
      <c r="K39" s="22" t="s">
        <v>45</v>
      </c>
      <c r="L39" s="22" t="s">
        <v>45</v>
      </c>
      <c r="M39" s="22" t="s">
        <v>45</v>
      </c>
      <c r="N39" s="23">
        <v>0.19</v>
      </c>
      <c r="O39" s="22" t="s">
        <v>45</v>
      </c>
      <c r="P39" s="22" t="s">
        <v>45</v>
      </c>
      <c r="Q39" s="22" t="s">
        <v>45</v>
      </c>
      <c r="R39" s="22" t="s">
        <v>45</v>
      </c>
      <c r="S39" s="22" t="s">
        <v>45</v>
      </c>
      <c r="T39" s="22" t="s">
        <v>45</v>
      </c>
      <c r="U39" s="22" t="s">
        <v>45</v>
      </c>
      <c r="V39" s="22" t="s">
        <v>45</v>
      </c>
      <c r="W39" s="22" t="s">
        <v>45</v>
      </c>
      <c r="X39" s="22" t="s">
        <v>45</v>
      </c>
      <c r="Y39" s="22" t="s">
        <v>45</v>
      </c>
      <c r="Z39" s="22" t="s">
        <v>45</v>
      </c>
      <c r="AA39" s="22" t="s">
        <v>45</v>
      </c>
      <c r="AB39" s="27">
        <f>G39</f>
        <v>4360925</v>
      </c>
      <c r="AC39" s="27">
        <f>AB39*E39*F39</f>
        <v>13082775</v>
      </c>
      <c r="AD39" s="57"/>
      <c r="AE39" s="58"/>
    </row>
    <row r="40" spans="1:31" s="28" customFormat="1" ht="42.75" customHeight="1" x14ac:dyDescent="0.25">
      <c r="A40" s="10">
        <v>36</v>
      </c>
      <c r="B40" s="67" t="s">
        <v>54</v>
      </c>
      <c r="C40" s="68"/>
      <c r="D40" s="38"/>
      <c r="E40" s="39">
        <v>1</v>
      </c>
      <c r="F40" s="40">
        <v>3</v>
      </c>
      <c r="G40" s="24">
        <v>4360925</v>
      </c>
      <c r="H40" s="22" t="s">
        <v>45</v>
      </c>
      <c r="I40" s="22" t="s">
        <v>45</v>
      </c>
      <c r="J40" s="22" t="s">
        <v>45</v>
      </c>
      <c r="K40" s="22" t="s">
        <v>45</v>
      </c>
      <c r="L40" s="22" t="s">
        <v>45</v>
      </c>
      <c r="M40" s="22" t="s">
        <v>45</v>
      </c>
      <c r="N40" s="23">
        <v>0.19</v>
      </c>
      <c r="O40" s="22" t="s">
        <v>45</v>
      </c>
      <c r="P40" s="22" t="s">
        <v>45</v>
      </c>
      <c r="Q40" s="22" t="s">
        <v>45</v>
      </c>
      <c r="R40" s="22" t="s">
        <v>45</v>
      </c>
      <c r="S40" s="22" t="s">
        <v>45</v>
      </c>
      <c r="T40" s="22" t="s">
        <v>45</v>
      </c>
      <c r="U40" s="22" t="s">
        <v>45</v>
      </c>
      <c r="V40" s="22" t="s">
        <v>45</v>
      </c>
      <c r="W40" s="22" t="s">
        <v>45</v>
      </c>
      <c r="X40" s="22" t="s">
        <v>45</v>
      </c>
      <c r="Y40" s="22" t="s">
        <v>45</v>
      </c>
      <c r="Z40" s="22" t="s">
        <v>45</v>
      </c>
      <c r="AA40" s="22" t="s">
        <v>45</v>
      </c>
      <c r="AB40" s="27">
        <f t="shared" ref="AB40:AB45" si="15">G40</f>
        <v>4360925</v>
      </c>
      <c r="AC40" s="27">
        <f t="shared" ref="AC40:AC45" si="16">AB40*E40*F40</f>
        <v>13082775</v>
      </c>
      <c r="AD40" s="57"/>
      <c r="AE40" s="58"/>
    </row>
    <row r="41" spans="1:31" s="28" customFormat="1" ht="58.5" customHeight="1" x14ac:dyDescent="0.25">
      <c r="A41" s="9">
        <v>37</v>
      </c>
      <c r="B41" s="67" t="s">
        <v>55</v>
      </c>
      <c r="C41" s="68"/>
      <c r="D41" s="38"/>
      <c r="E41" s="39">
        <v>1</v>
      </c>
      <c r="F41" s="40">
        <v>2</v>
      </c>
      <c r="G41" s="24">
        <v>4360925</v>
      </c>
      <c r="H41" s="22" t="s">
        <v>45</v>
      </c>
      <c r="I41" s="22" t="s">
        <v>45</v>
      </c>
      <c r="J41" s="22" t="s">
        <v>45</v>
      </c>
      <c r="K41" s="22" t="s">
        <v>45</v>
      </c>
      <c r="L41" s="22" t="s">
        <v>45</v>
      </c>
      <c r="M41" s="22" t="s">
        <v>45</v>
      </c>
      <c r="N41" s="23">
        <v>0.19</v>
      </c>
      <c r="O41" s="22" t="s">
        <v>45</v>
      </c>
      <c r="P41" s="22" t="s">
        <v>45</v>
      </c>
      <c r="Q41" s="22" t="s">
        <v>45</v>
      </c>
      <c r="R41" s="22" t="s">
        <v>45</v>
      </c>
      <c r="S41" s="22" t="s">
        <v>45</v>
      </c>
      <c r="T41" s="22" t="s">
        <v>45</v>
      </c>
      <c r="U41" s="22" t="s">
        <v>45</v>
      </c>
      <c r="V41" s="22" t="s">
        <v>45</v>
      </c>
      <c r="W41" s="22" t="s">
        <v>45</v>
      </c>
      <c r="X41" s="22" t="s">
        <v>45</v>
      </c>
      <c r="Y41" s="22" t="s">
        <v>45</v>
      </c>
      <c r="Z41" s="22" t="s">
        <v>45</v>
      </c>
      <c r="AA41" s="22" t="s">
        <v>45</v>
      </c>
      <c r="AB41" s="27">
        <f t="shared" si="15"/>
        <v>4360925</v>
      </c>
      <c r="AC41" s="27">
        <f t="shared" si="16"/>
        <v>8721850</v>
      </c>
      <c r="AD41" s="57"/>
      <c r="AE41" s="58"/>
    </row>
    <row r="42" spans="1:31" s="28" customFormat="1" ht="58.5" customHeight="1" x14ac:dyDescent="0.25">
      <c r="A42" s="9">
        <v>38</v>
      </c>
      <c r="B42" s="67" t="s">
        <v>56</v>
      </c>
      <c r="C42" s="68"/>
      <c r="D42" s="38"/>
      <c r="E42" s="39">
        <v>1</v>
      </c>
      <c r="F42" s="40">
        <v>2</v>
      </c>
      <c r="G42" s="24">
        <v>4360925</v>
      </c>
      <c r="H42" s="22" t="s">
        <v>45</v>
      </c>
      <c r="I42" s="22" t="s">
        <v>45</v>
      </c>
      <c r="J42" s="22" t="s">
        <v>45</v>
      </c>
      <c r="K42" s="22" t="s">
        <v>45</v>
      </c>
      <c r="L42" s="22" t="s">
        <v>45</v>
      </c>
      <c r="M42" s="22" t="s">
        <v>45</v>
      </c>
      <c r="N42" s="23">
        <v>0.19</v>
      </c>
      <c r="O42" s="22" t="s">
        <v>45</v>
      </c>
      <c r="P42" s="22" t="s">
        <v>45</v>
      </c>
      <c r="Q42" s="22" t="s">
        <v>45</v>
      </c>
      <c r="R42" s="22" t="s">
        <v>45</v>
      </c>
      <c r="S42" s="22" t="s">
        <v>45</v>
      </c>
      <c r="T42" s="22" t="s">
        <v>45</v>
      </c>
      <c r="U42" s="22" t="s">
        <v>45</v>
      </c>
      <c r="V42" s="22" t="s">
        <v>45</v>
      </c>
      <c r="W42" s="22" t="s">
        <v>45</v>
      </c>
      <c r="X42" s="22" t="s">
        <v>45</v>
      </c>
      <c r="Y42" s="22" t="s">
        <v>45</v>
      </c>
      <c r="Z42" s="22" t="s">
        <v>45</v>
      </c>
      <c r="AA42" s="22" t="s">
        <v>45</v>
      </c>
      <c r="AB42" s="27">
        <f t="shared" si="15"/>
        <v>4360925</v>
      </c>
      <c r="AC42" s="27">
        <f t="shared" si="16"/>
        <v>8721850</v>
      </c>
      <c r="AD42" s="57"/>
      <c r="AE42" s="58"/>
    </row>
    <row r="43" spans="1:31" s="28" customFormat="1" ht="70.5" customHeight="1" x14ac:dyDescent="0.25">
      <c r="A43" s="10">
        <v>39</v>
      </c>
      <c r="B43" s="67" t="s">
        <v>57</v>
      </c>
      <c r="C43" s="68"/>
      <c r="D43" s="38"/>
      <c r="E43" s="39">
        <v>2</v>
      </c>
      <c r="F43" s="40">
        <v>2</v>
      </c>
      <c r="G43" s="24">
        <v>4996893</v>
      </c>
      <c r="H43" s="22" t="s">
        <v>45</v>
      </c>
      <c r="I43" s="22" t="s">
        <v>45</v>
      </c>
      <c r="J43" s="22" t="s">
        <v>45</v>
      </c>
      <c r="K43" s="22" t="s">
        <v>45</v>
      </c>
      <c r="L43" s="22" t="s">
        <v>45</v>
      </c>
      <c r="M43" s="22" t="s">
        <v>45</v>
      </c>
      <c r="N43" s="23">
        <v>0.19</v>
      </c>
      <c r="O43" s="22" t="s">
        <v>45</v>
      </c>
      <c r="P43" s="22" t="s">
        <v>45</v>
      </c>
      <c r="Q43" s="22" t="s">
        <v>45</v>
      </c>
      <c r="R43" s="22" t="s">
        <v>45</v>
      </c>
      <c r="S43" s="22" t="s">
        <v>45</v>
      </c>
      <c r="T43" s="22" t="s">
        <v>45</v>
      </c>
      <c r="U43" s="22" t="s">
        <v>45</v>
      </c>
      <c r="V43" s="22" t="s">
        <v>45</v>
      </c>
      <c r="W43" s="22" t="s">
        <v>45</v>
      </c>
      <c r="X43" s="22" t="s">
        <v>45</v>
      </c>
      <c r="Y43" s="22" t="s">
        <v>45</v>
      </c>
      <c r="Z43" s="22" t="s">
        <v>45</v>
      </c>
      <c r="AA43" s="22" t="s">
        <v>45</v>
      </c>
      <c r="AB43" s="27">
        <f t="shared" si="15"/>
        <v>4996893</v>
      </c>
      <c r="AC43" s="27">
        <f t="shared" si="16"/>
        <v>19987572</v>
      </c>
      <c r="AD43" s="57"/>
      <c r="AE43" s="58"/>
    </row>
    <row r="44" spans="1:31" s="28" customFormat="1" ht="74.25" customHeight="1" x14ac:dyDescent="0.25">
      <c r="A44" s="9">
        <v>40</v>
      </c>
      <c r="B44" s="67" t="s">
        <v>58</v>
      </c>
      <c r="C44" s="68"/>
      <c r="D44" s="38"/>
      <c r="E44" s="39">
        <v>1</v>
      </c>
      <c r="F44" s="40">
        <v>5</v>
      </c>
      <c r="G44" s="24">
        <v>6813945</v>
      </c>
      <c r="H44" s="22" t="s">
        <v>45</v>
      </c>
      <c r="I44" s="22" t="s">
        <v>45</v>
      </c>
      <c r="J44" s="22" t="s">
        <v>45</v>
      </c>
      <c r="K44" s="22" t="s">
        <v>45</v>
      </c>
      <c r="L44" s="22" t="s">
        <v>45</v>
      </c>
      <c r="M44" s="22" t="s">
        <v>45</v>
      </c>
      <c r="N44" s="23">
        <v>0.19</v>
      </c>
      <c r="O44" s="22" t="s">
        <v>45</v>
      </c>
      <c r="P44" s="22" t="s">
        <v>45</v>
      </c>
      <c r="Q44" s="22" t="s">
        <v>45</v>
      </c>
      <c r="R44" s="22" t="s">
        <v>45</v>
      </c>
      <c r="S44" s="22" t="s">
        <v>45</v>
      </c>
      <c r="T44" s="22" t="s">
        <v>45</v>
      </c>
      <c r="U44" s="22" t="s">
        <v>45</v>
      </c>
      <c r="V44" s="22" t="s">
        <v>45</v>
      </c>
      <c r="W44" s="22" t="s">
        <v>45</v>
      </c>
      <c r="X44" s="22" t="s">
        <v>45</v>
      </c>
      <c r="Y44" s="22" t="s">
        <v>45</v>
      </c>
      <c r="Z44" s="22" t="s">
        <v>45</v>
      </c>
      <c r="AA44" s="22" t="s">
        <v>45</v>
      </c>
      <c r="AB44" s="27">
        <f t="shared" si="15"/>
        <v>6813945</v>
      </c>
      <c r="AC44" s="27">
        <f t="shared" si="16"/>
        <v>34069725</v>
      </c>
      <c r="AD44" s="57"/>
      <c r="AE44" s="58"/>
    </row>
    <row r="45" spans="1:31" s="28" customFormat="1" ht="49.5" customHeight="1" x14ac:dyDescent="0.25">
      <c r="A45" s="9">
        <v>41</v>
      </c>
      <c r="B45" s="67" t="s">
        <v>59</v>
      </c>
      <c r="C45" s="68"/>
      <c r="D45" s="38"/>
      <c r="E45" s="39">
        <v>1</v>
      </c>
      <c r="F45" s="40">
        <v>5</v>
      </c>
      <c r="G45" s="24">
        <v>2000000</v>
      </c>
      <c r="H45" s="22" t="s">
        <v>45</v>
      </c>
      <c r="I45" s="22" t="s">
        <v>45</v>
      </c>
      <c r="J45" s="22" t="s">
        <v>45</v>
      </c>
      <c r="K45" s="22" t="s">
        <v>45</v>
      </c>
      <c r="L45" s="22" t="s">
        <v>45</v>
      </c>
      <c r="M45" s="22" t="s">
        <v>45</v>
      </c>
      <c r="N45" s="23">
        <v>0.19</v>
      </c>
      <c r="O45" s="22" t="s">
        <v>45</v>
      </c>
      <c r="P45" s="22" t="s">
        <v>45</v>
      </c>
      <c r="Q45" s="22" t="s">
        <v>45</v>
      </c>
      <c r="R45" s="22" t="s">
        <v>45</v>
      </c>
      <c r="S45" s="22" t="s">
        <v>45</v>
      </c>
      <c r="T45" s="22" t="s">
        <v>45</v>
      </c>
      <c r="U45" s="22" t="s">
        <v>45</v>
      </c>
      <c r="V45" s="22" t="s">
        <v>45</v>
      </c>
      <c r="W45" s="22" t="s">
        <v>45</v>
      </c>
      <c r="X45" s="22" t="s">
        <v>45</v>
      </c>
      <c r="Y45" s="22" t="s">
        <v>45</v>
      </c>
      <c r="Z45" s="22" t="s">
        <v>45</v>
      </c>
      <c r="AA45" s="22" t="s">
        <v>45</v>
      </c>
      <c r="AB45" s="27">
        <f t="shared" si="15"/>
        <v>2000000</v>
      </c>
      <c r="AC45" s="27">
        <f t="shared" si="16"/>
        <v>10000000</v>
      </c>
      <c r="AD45" s="57"/>
      <c r="AE45" s="58"/>
    </row>
    <row r="46" spans="1:31" s="28" customFormat="1" ht="60.2" customHeight="1" x14ac:dyDescent="0.25">
      <c r="A46" s="11"/>
      <c r="B46" s="69" t="s">
        <v>6</v>
      </c>
      <c r="C46" s="70"/>
      <c r="D46" s="12"/>
      <c r="E46" s="13"/>
      <c r="F46" s="13"/>
      <c r="G46" s="11"/>
      <c r="H46" s="41"/>
      <c r="I46" s="14"/>
      <c r="J46" s="15"/>
      <c r="K46" s="15"/>
      <c r="L46" s="16">
        <f>SUM(L5:L45)</f>
        <v>277580619.75</v>
      </c>
      <c r="M46" s="17"/>
      <c r="N46" s="18"/>
      <c r="O46" s="17"/>
      <c r="P46" s="17"/>
      <c r="Q46" s="19">
        <f>SUM(Q5:Q45)</f>
        <v>206280550</v>
      </c>
      <c r="R46" s="19"/>
      <c r="S46" s="19"/>
      <c r="T46" s="19"/>
      <c r="U46" s="19"/>
      <c r="V46" s="19">
        <f>SUM(V5:V38)</f>
        <v>259416953.59999999</v>
      </c>
      <c r="W46" s="19"/>
      <c r="X46" s="19"/>
      <c r="Y46" s="19"/>
      <c r="Z46" s="19"/>
      <c r="AA46" s="19">
        <f>SUM(AA5:AA38)</f>
        <v>266695075.71000001</v>
      </c>
      <c r="AB46" s="42">
        <f>SUM(AB5:AB38)</f>
        <v>20100879</v>
      </c>
      <c r="AC46" s="42">
        <f>SUM(AC5:AC45)</f>
        <v>375551506</v>
      </c>
    </row>
    <row r="48" spans="1:31" hidden="1" x14ac:dyDescent="0.25">
      <c r="L48" s="45"/>
      <c r="AB48" s="45"/>
    </row>
    <row r="49" spans="2:29" ht="49.5" customHeight="1" x14ac:dyDescent="0.25">
      <c r="B49" s="109" t="s">
        <v>68</v>
      </c>
      <c r="C49" s="109"/>
      <c r="D49" s="109"/>
      <c r="E49" s="109"/>
      <c r="F49" s="109"/>
      <c r="G49" s="109"/>
      <c r="H49" s="109"/>
      <c r="I49" s="109"/>
      <c r="J49" s="109"/>
      <c r="K49" s="109"/>
      <c r="L49" s="109"/>
      <c r="M49" s="50"/>
      <c r="P49" s="46"/>
      <c r="W49" s="45"/>
      <c r="AB49" s="51"/>
      <c r="AC49" s="47">
        <f>AC46</f>
        <v>375551506</v>
      </c>
    </row>
    <row r="51" spans="2:29" hidden="1" x14ac:dyDescent="0.25">
      <c r="L51" s="48"/>
    </row>
    <row r="52" spans="2:29" hidden="1" x14ac:dyDescent="0.25">
      <c r="AC52" s="45"/>
    </row>
  </sheetData>
  <mergeCells count="57">
    <mergeCell ref="B49:L49"/>
    <mergeCell ref="B15:C15"/>
    <mergeCell ref="B16:C16"/>
    <mergeCell ref="A2:AA2"/>
    <mergeCell ref="B17:C17"/>
    <mergeCell ref="AB2:AB4"/>
    <mergeCell ref="B9:C9"/>
    <mergeCell ref="B10:C10"/>
    <mergeCell ref="B11:C11"/>
    <mergeCell ref="B13:C13"/>
    <mergeCell ref="B18:C18"/>
    <mergeCell ref="B38:C38"/>
    <mergeCell ref="B34:C34"/>
    <mergeCell ref="B8:C8"/>
    <mergeCell ref="B32:C32"/>
    <mergeCell ref="B19:C19"/>
    <mergeCell ref="B20:C20"/>
    <mergeCell ref="B21:C21"/>
    <mergeCell ref="B22:C22"/>
    <mergeCell ref="B23:C23"/>
    <mergeCell ref="B24:C24"/>
    <mergeCell ref="B29:C29"/>
    <mergeCell ref="B30:C30"/>
    <mergeCell ref="B31:C31"/>
    <mergeCell ref="B12:C12"/>
    <mergeCell ref="B14:C14"/>
    <mergeCell ref="B43:C43"/>
    <mergeCell ref="A1:AC1"/>
    <mergeCell ref="D3:D4"/>
    <mergeCell ref="H3:L3"/>
    <mergeCell ref="A3:A4"/>
    <mergeCell ref="E3:E4"/>
    <mergeCell ref="M3:Q3"/>
    <mergeCell ref="W3:AA3"/>
    <mergeCell ref="F3:F4"/>
    <mergeCell ref="G3:G4"/>
    <mergeCell ref="B3:C4"/>
    <mergeCell ref="R3:V3"/>
    <mergeCell ref="AC2:AC4"/>
    <mergeCell ref="B5:C5"/>
    <mergeCell ref="B6:C6"/>
    <mergeCell ref="B7:C7"/>
    <mergeCell ref="B45:C45"/>
    <mergeCell ref="B46:C46"/>
    <mergeCell ref="B25:C25"/>
    <mergeCell ref="B28:C28"/>
    <mergeCell ref="B26:C26"/>
    <mergeCell ref="B27:C27"/>
    <mergeCell ref="B35:C35"/>
    <mergeCell ref="B33:C33"/>
    <mergeCell ref="B36:C36"/>
    <mergeCell ref="B37:C37"/>
    <mergeCell ref="B40:C40"/>
    <mergeCell ref="B44:C44"/>
    <mergeCell ref="B39:C39"/>
    <mergeCell ref="B41:C41"/>
    <mergeCell ref="B42:C4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93C15-4251-4C02-8173-B20F0DC5692C}">
  <dimension ref="A1:F44"/>
  <sheetViews>
    <sheetView zoomScale="70" zoomScaleNormal="70" workbookViewId="0">
      <selection activeCell="I6" sqref="I6"/>
    </sheetView>
  </sheetViews>
  <sheetFormatPr baseColWidth="10" defaultRowHeight="15.75" x14ac:dyDescent="0.25"/>
  <cols>
    <col min="1" max="1" width="24.25" customWidth="1"/>
    <col min="3" max="3" width="19.125" customWidth="1"/>
    <col min="4" max="4" width="16.25" customWidth="1"/>
    <col min="5" max="5" width="18.5" customWidth="1"/>
    <col min="6" max="6" width="30.625" customWidth="1"/>
  </cols>
  <sheetData>
    <row r="1" spans="1:6" ht="31.5" x14ac:dyDescent="0.25">
      <c r="A1" s="64" t="s">
        <v>64</v>
      </c>
      <c r="B1" s="108" t="s">
        <v>0</v>
      </c>
      <c r="C1" s="108"/>
      <c r="D1" s="66" t="s">
        <v>65</v>
      </c>
      <c r="E1" s="64"/>
      <c r="F1" s="65" t="s">
        <v>66</v>
      </c>
    </row>
    <row r="2" spans="1:6" ht="71.25" customHeight="1" x14ac:dyDescent="0.25">
      <c r="A2" s="63">
        <v>1</v>
      </c>
      <c r="B2" s="98" t="s">
        <v>48</v>
      </c>
      <c r="C2" s="99"/>
      <c r="D2" s="61">
        <v>57856</v>
      </c>
      <c r="E2" s="61">
        <f>+D2*100</f>
        <v>5785600</v>
      </c>
      <c r="F2" s="62">
        <f>E2/376551506</f>
        <v>1.5364697545519841E-2</v>
      </c>
    </row>
    <row r="3" spans="1:6" ht="71.25" customHeight="1" x14ac:dyDescent="0.25">
      <c r="A3" s="9">
        <v>2</v>
      </c>
      <c r="B3" s="100" t="s">
        <v>13</v>
      </c>
      <c r="C3" s="100"/>
      <c r="D3" s="61">
        <v>9115</v>
      </c>
      <c r="E3" s="61">
        <f t="shared" ref="E3:E43" si="0">+D3*100</f>
        <v>911500</v>
      </c>
      <c r="F3" s="62">
        <f t="shared" ref="F3:F43" si="1">E3/376551506</f>
        <v>2.4206515854434001E-3</v>
      </c>
    </row>
    <row r="4" spans="1:6" ht="71.25" customHeight="1" x14ac:dyDescent="0.25">
      <c r="A4" s="10">
        <v>3</v>
      </c>
      <c r="B4" s="101" t="s">
        <v>14</v>
      </c>
      <c r="C4" s="101"/>
      <c r="D4" s="61">
        <v>446000</v>
      </c>
      <c r="E4" s="61">
        <f t="shared" si="0"/>
        <v>44600000</v>
      </c>
      <c r="F4" s="62">
        <f t="shared" si="1"/>
        <v>0.11844329205789977</v>
      </c>
    </row>
    <row r="5" spans="1:6" ht="71.25" customHeight="1" x14ac:dyDescent="0.25">
      <c r="A5" s="9">
        <v>4</v>
      </c>
      <c r="B5" s="100" t="s">
        <v>15</v>
      </c>
      <c r="C5" s="100"/>
      <c r="D5" s="61">
        <v>657450</v>
      </c>
      <c r="E5" s="61">
        <f t="shared" si="0"/>
        <v>65745000</v>
      </c>
      <c r="F5" s="62">
        <f t="shared" si="1"/>
        <v>0.17459762861763722</v>
      </c>
    </row>
    <row r="6" spans="1:6" ht="71.25" customHeight="1" x14ac:dyDescent="0.25">
      <c r="A6" s="9">
        <v>5</v>
      </c>
      <c r="B6" s="100" t="s">
        <v>16</v>
      </c>
      <c r="C6" s="100"/>
      <c r="D6" s="61">
        <v>529046</v>
      </c>
      <c r="E6" s="61">
        <f t="shared" si="0"/>
        <v>52904600</v>
      </c>
      <c r="F6" s="62">
        <f t="shared" si="1"/>
        <v>0.14049764549341626</v>
      </c>
    </row>
    <row r="7" spans="1:6" ht="71.25" customHeight="1" x14ac:dyDescent="0.25">
      <c r="A7" s="9">
        <v>6</v>
      </c>
      <c r="B7" s="100" t="s">
        <v>17</v>
      </c>
      <c r="C7" s="100"/>
      <c r="D7" s="61">
        <v>880635</v>
      </c>
      <c r="E7" s="61">
        <f t="shared" si="0"/>
        <v>88063500</v>
      </c>
      <c r="F7" s="62">
        <f t="shared" si="1"/>
        <v>0.23386840471167841</v>
      </c>
    </row>
    <row r="8" spans="1:6" ht="71.25" customHeight="1" x14ac:dyDescent="0.25">
      <c r="A8" s="9">
        <v>7</v>
      </c>
      <c r="B8" s="100" t="s">
        <v>18</v>
      </c>
      <c r="C8" s="100"/>
      <c r="D8" s="61">
        <v>493100</v>
      </c>
      <c r="E8" s="61">
        <f t="shared" si="0"/>
        <v>49310000</v>
      </c>
      <c r="F8" s="62">
        <f t="shared" si="1"/>
        <v>0.13095154106222059</v>
      </c>
    </row>
    <row r="9" spans="1:6" ht="71.25" customHeight="1" x14ac:dyDescent="0.25">
      <c r="A9" s="9">
        <v>8</v>
      </c>
      <c r="B9" s="100" t="s">
        <v>19</v>
      </c>
      <c r="C9" s="100"/>
      <c r="D9" s="61">
        <v>332525</v>
      </c>
      <c r="E9" s="61">
        <f t="shared" si="0"/>
        <v>33252500</v>
      </c>
      <c r="F9" s="62">
        <f t="shared" si="1"/>
        <v>8.8307972402585477E-2</v>
      </c>
    </row>
    <row r="10" spans="1:6" ht="71.25" customHeight="1" x14ac:dyDescent="0.25">
      <c r="A10" s="9">
        <v>9</v>
      </c>
      <c r="B10" s="100" t="s">
        <v>20</v>
      </c>
      <c r="C10" s="100"/>
      <c r="D10" s="61">
        <v>29330</v>
      </c>
      <c r="E10" s="61">
        <f t="shared" si="0"/>
        <v>2933000</v>
      </c>
      <c r="F10" s="62">
        <f t="shared" si="1"/>
        <v>7.7891070763636784E-3</v>
      </c>
    </row>
    <row r="11" spans="1:6" ht="71.25" customHeight="1" x14ac:dyDescent="0.25">
      <c r="A11" s="9">
        <v>10</v>
      </c>
      <c r="B11" s="100" t="s">
        <v>21</v>
      </c>
      <c r="C11" s="100"/>
      <c r="D11" s="61">
        <v>713977</v>
      </c>
      <c r="E11" s="61">
        <f t="shared" si="0"/>
        <v>71397700</v>
      </c>
      <c r="F11" s="62">
        <f t="shared" si="1"/>
        <v>0.18960938639825808</v>
      </c>
    </row>
    <row r="12" spans="1:6" ht="71.25" customHeight="1" x14ac:dyDescent="0.25">
      <c r="A12" s="9">
        <v>11</v>
      </c>
      <c r="B12" s="100" t="s">
        <v>22</v>
      </c>
      <c r="C12" s="100"/>
      <c r="D12" s="61">
        <v>592600</v>
      </c>
      <c r="E12" s="61">
        <f t="shared" si="0"/>
        <v>59260000</v>
      </c>
      <c r="F12" s="62">
        <f t="shared" si="1"/>
        <v>0.15737554904374754</v>
      </c>
    </row>
    <row r="13" spans="1:6" ht="71.25" customHeight="1" x14ac:dyDescent="0.25">
      <c r="A13" s="9">
        <v>12</v>
      </c>
      <c r="B13" s="102" t="s">
        <v>23</v>
      </c>
      <c r="C13" s="102"/>
      <c r="D13" s="61">
        <v>302425</v>
      </c>
      <c r="E13" s="61">
        <f t="shared" si="0"/>
        <v>30242500</v>
      </c>
      <c r="F13" s="62">
        <f t="shared" si="1"/>
        <v>8.0314378028274305E-2</v>
      </c>
    </row>
    <row r="14" spans="1:6" ht="71.25" customHeight="1" x14ac:dyDescent="0.25">
      <c r="A14" s="9">
        <v>13</v>
      </c>
      <c r="B14" s="102" t="s">
        <v>24</v>
      </c>
      <c r="C14" s="102"/>
      <c r="D14" s="61">
        <v>124986</v>
      </c>
      <c r="E14" s="61">
        <f t="shared" si="0"/>
        <v>12498600</v>
      </c>
      <c r="F14" s="62">
        <f t="shared" si="1"/>
        <v>3.3192271975669645E-2</v>
      </c>
    </row>
    <row r="15" spans="1:6" ht="71.25" customHeight="1" x14ac:dyDescent="0.25">
      <c r="A15" s="9">
        <v>14</v>
      </c>
      <c r="B15" s="102" t="s">
        <v>25</v>
      </c>
      <c r="C15" s="102"/>
      <c r="D15" s="61">
        <v>84495</v>
      </c>
      <c r="E15" s="61">
        <f t="shared" si="0"/>
        <v>8449500</v>
      </c>
      <c r="F15" s="62">
        <f t="shared" si="1"/>
        <v>2.2439161350744936E-2</v>
      </c>
    </row>
    <row r="16" spans="1:6" ht="71.25" customHeight="1" x14ac:dyDescent="0.25">
      <c r="A16" s="9">
        <v>15</v>
      </c>
      <c r="B16" s="102" t="s">
        <v>26</v>
      </c>
      <c r="C16" s="102"/>
      <c r="D16" s="61">
        <v>203800</v>
      </c>
      <c r="E16" s="61">
        <f t="shared" si="0"/>
        <v>20380000</v>
      </c>
      <c r="F16" s="62">
        <f t="shared" si="1"/>
        <v>5.4122741976233124E-2</v>
      </c>
    </row>
    <row r="17" spans="1:6" ht="71.25" customHeight="1" x14ac:dyDescent="0.25">
      <c r="A17" s="9">
        <v>16</v>
      </c>
      <c r="B17" s="100" t="s">
        <v>27</v>
      </c>
      <c r="C17" s="100"/>
      <c r="D17" s="61">
        <v>357648</v>
      </c>
      <c r="E17" s="61">
        <f t="shared" si="0"/>
        <v>35764800</v>
      </c>
      <c r="F17" s="62">
        <f t="shared" si="1"/>
        <v>9.4979835241981475E-2</v>
      </c>
    </row>
    <row r="18" spans="1:6" ht="71.25" customHeight="1" x14ac:dyDescent="0.25">
      <c r="A18" s="9">
        <v>17</v>
      </c>
      <c r="B18" s="102" t="s">
        <v>28</v>
      </c>
      <c r="C18" s="102"/>
      <c r="D18" s="61">
        <v>161690</v>
      </c>
      <c r="E18" s="61">
        <f t="shared" si="0"/>
        <v>16169000</v>
      </c>
      <c r="F18" s="62">
        <f t="shared" si="1"/>
        <v>4.2939676889779857E-2</v>
      </c>
    </row>
    <row r="19" spans="1:6" ht="71.25" customHeight="1" x14ac:dyDescent="0.25">
      <c r="A19" s="9">
        <v>18</v>
      </c>
      <c r="B19" s="67" t="s">
        <v>29</v>
      </c>
      <c r="C19" s="68"/>
      <c r="D19" s="61">
        <v>284016</v>
      </c>
      <c r="E19" s="61">
        <f t="shared" si="0"/>
        <v>28401600</v>
      </c>
      <c r="F19" s="62">
        <f t="shared" si="1"/>
        <v>7.5425538199812694E-2</v>
      </c>
    </row>
    <row r="20" spans="1:6" ht="71.25" customHeight="1" x14ac:dyDescent="0.25">
      <c r="A20" s="53">
        <v>19</v>
      </c>
      <c r="B20" s="71" t="s">
        <v>30</v>
      </c>
      <c r="C20" s="72"/>
      <c r="D20" s="61">
        <v>5650030</v>
      </c>
      <c r="E20" s="61">
        <f t="shared" si="0"/>
        <v>565003000</v>
      </c>
      <c r="F20" s="62">
        <f t="shared" si="1"/>
        <v>1.5004667117172543</v>
      </c>
    </row>
    <row r="21" spans="1:6" ht="71.25" customHeight="1" x14ac:dyDescent="0.25">
      <c r="A21" s="53">
        <v>20</v>
      </c>
      <c r="B21" s="71" t="s">
        <v>31</v>
      </c>
      <c r="C21" s="72"/>
      <c r="D21" s="61">
        <v>21038</v>
      </c>
      <c r="E21" s="61">
        <f t="shared" si="0"/>
        <v>2103800</v>
      </c>
      <c r="F21" s="62">
        <f t="shared" si="1"/>
        <v>5.5870178885966265E-3</v>
      </c>
    </row>
    <row r="22" spans="1:6" ht="71.25" customHeight="1" x14ac:dyDescent="0.25">
      <c r="A22" s="53">
        <v>21</v>
      </c>
      <c r="B22" s="71" t="s">
        <v>32</v>
      </c>
      <c r="C22" s="72"/>
      <c r="D22" s="61">
        <v>166908</v>
      </c>
      <c r="E22" s="61">
        <f t="shared" si="0"/>
        <v>16690800</v>
      </c>
      <c r="F22" s="62">
        <f t="shared" si="1"/>
        <v>4.4325410293273401E-2</v>
      </c>
    </row>
    <row r="23" spans="1:6" ht="71.25" customHeight="1" x14ac:dyDescent="0.25">
      <c r="A23" s="53">
        <v>22</v>
      </c>
      <c r="B23" s="75" t="s">
        <v>33</v>
      </c>
      <c r="C23" s="76"/>
      <c r="D23" s="61">
        <v>1181400</v>
      </c>
      <c r="E23" s="61">
        <f t="shared" si="0"/>
        <v>118140000</v>
      </c>
      <c r="F23" s="62">
        <f t="shared" si="1"/>
        <v>0.31374193999372824</v>
      </c>
    </row>
    <row r="24" spans="1:6" ht="71.25" customHeight="1" x14ac:dyDescent="0.25">
      <c r="A24" s="9">
        <v>23</v>
      </c>
      <c r="B24" s="77" t="s">
        <v>34</v>
      </c>
      <c r="C24" s="78"/>
      <c r="D24" s="61">
        <v>9675000</v>
      </c>
      <c r="E24" s="61">
        <f t="shared" si="0"/>
        <v>967500000</v>
      </c>
      <c r="F24" s="62">
        <f t="shared" si="1"/>
        <v>2.5693696203143057</v>
      </c>
    </row>
    <row r="25" spans="1:6" ht="71.25" customHeight="1" x14ac:dyDescent="0.25">
      <c r="A25" s="10">
        <v>24</v>
      </c>
      <c r="B25" s="73" t="s">
        <v>35</v>
      </c>
      <c r="C25" s="74"/>
      <c r="D25" s="61">
        <v>21038600</v>
      </c>
      <c r="E25" s="61">
        <f t="shared" si="0"/>
        <v>2103860000</v>
      </c>
      <c r="F25" s="62">
        <f t="shared" si="1"/>
        <v>5.5871772293482742</v>
      </c>
    </row>
    <row r="26" spans="1:6" ht="71.25" customHeight="1" x14ac:dyDescent="0.25">
      <c r="A26" s="9">
        <v>25</v>
      </c>
      <c r="B26" s="77" t="s">
        <v>36</v>
      </c>
      <c r="C26" s="78"/>
      <c r="D26" s="61">
        <v>631156</v>
      </c>
      <c r="E26" s="61">
        <f t="shared" si="0"/>
        <v>63115600</v>
      </c>
      <c r="F26" s="62">
        <f t="shared" si="1"/>
        <v>0.16761478574460939</v>
      </c>
    </row>
    <row r="27" spans="1:6" ht="71.25" customHeight="1" x14ac:dyDescent="0.25">
      <c r="A27" s="9">
        <v>26</v>
      </c>
      <c r="B27" s="77" t="s">
        <v>46</v>
      </c>
      <c r="C27" s="78"/>
      <c r="D27" s="61">
        <v>96459648</v>
      </c>
      <c r="E27" s="61">
        <f t="shared" si="0"/>
        <v>9645964800</v>
      </c>
      <c r="F27" s="62">
        <f t="shared" si="1"/>
        <v>25.616588026605847</v>
      </c>
    </row>
    <row r="28" spans="1:6" ht="71.25" customHeight="1" x14ac:dyDescent="0.25">
      <c r="A28" s="9">
        <v>27</v>
      </c>
      <c r="B28" s="77" t="s">
        <v>49</v>
      </c>
      <c r="C28" s="78"/>
      <c r="D28" s="61">
        <v>5283481</v>
      </c>
      <c r="E28" s="61">
        <f t="shared" si="0"/>
        <v>528348100</v>
      </c>
      <c r="F28" s="62">
        <f t="shared" si="1"/>
        <v>1.4031230564245838</v>
      </c>
    </row>
    <row r="29" spans="1:6" ht="71.25" customHeight="1" x14ac:dyDescent="0.25">
      <c r="A29" s="9">
        <v>28</v>
      </c>
      <c r="B29" s="67" t="s">
        <v>37</v>
      </c>
      <c r="C29" s="68"/>
      <c r="D29" s="61">
        <v>98907680</v>
      </c>
      <c r="E29" s="61">
        <f t="shared" si="0"/>
        <v>9890768000</v>
      </c>
      <c r="F29" s="62">
        <f t="shared" si="1"/>
        <v>26.266706791500656</v>
      </c>
    </row>
    <row r="30" spans="1:6" ht="71.25" customHeight="1" x14ac:dyDescent="0.25">
      <c r="A30" s="9">
        <v>29</v>
      </c>
      <c r="B30" s="67" t="s">
        <v>38</v>
      </c>
      <c r="C30" s="68"/>
      <c r="D30" s="61">
        <v>2782740</v>
      </c>
      <c r="E30" s="61">
        <f t="shared" si="0"/>
        <v>278274000</v>
      </c>
      <c r="F30" s="62">
        <f t="shared" si="1"/>
        <v>0.73900647206547088</v>
      </c>
    </row>
    <row r="31" spans="1:6" ht="71.25" customHeight="1" x14ac:dyDescent="0.25">
      <c r="A31" s="9">
        <v>30</v>
      </c>
      <c r="B31" s="67" t="s">
        <v>39</v>
      </c>
      <c r="C31" s="68"/>
      <c r="D31" s="61">
        <v>4920620</v>
      </c>
      <c r="E31" s="61">
        <f t="shared" si="0"/>
        <v>492062000</v>
      </c>
      <c r="F31" s="62">
        <f t="shared" si="1"/>
        <v>1.3067588156187058</v>
      </c>
    </row>
    <row r="32" spans="1:6" ht="71.25" customHeight="1" x14ac:dyDescent="0.25">
      <c r="A32" s="9">
        <v>31</v>
      </c>
      <c r="B32" s="67" t="s">
        <v>40</v>
      </c>
      <c r="C32" s="68"/>
      <c r="D32" s="61">
        <v>6466365</v>
      </c>
      <c r="E32" s="61">
        <f t="shared" si="0"/>
        <v>646636500</v>
      </c>
      <c r="F32" s="62">
        <f t="shared" si="1"/>
        <v>1.71725909921072</v>
      </c>
    </row>
    <row r="33" spans="1:6" ht="71.25" customHeight="1" x14ac:dyDescent="0.25">
      <c r="A33" s="9">
        <v>32</v>
      </c>
      <c r="B33" s="67" t="s">
        <v>41</v>
      </c>
      <c r="C33" s="68"/>
      <c r="D33" s="61">
        <v>4791000</v>
      </c>
      <c r="E33" s="61">
        <f t="shared" si="0"/>
        <v>479100000</v>
      </c>
      <c r="F33" s="62">
        <f t="shared" si="1"/>
        <v>1.2723359019044795</v>
      </c>
    </row>
    <row r="34" spans="1:6" ht="71.25" customHeight="1" x14ac:dyDescent="0.25">
      <c r="A34" s="9">
        <v>33</v>
      </c>
      <c r="B34" s="67" t="s">
        <v>42</v>
      </c>
      <c r="C34" s="68"/>
      <c r="D34" s="61">
        <v>2446875</v>
      </c>
      <c r="E34" s="61">
        <f t="shared" si="0"/>
        <v>244687500</v>
      </c>
      <c r="F34" s="62">
        <f t="shared" si="1"/>
        <v>0.64981150281204825</v>
      </c>
    </row>
    <row r="35" spans="1:6" ht="71.25" customHeight="1" x14ac:dyDescent="0.25">
      <c r="A35" s="9">
        <v>34</v>
      </c>
      <c r="B35" s="103" t="s">
        <v>43</v>
      </c>
      <c r="C35" s="104"/>
      <c r="D35" s="61">
        <v>1201724</v>
      </c>
      <c r="E35" s="61">
        <f t="shared" si="0"/>
        <v>120172400</v>
      </c>
      <c r="F35" s="62">
        <f t="shared" si="1"/>
        <v>0.31913934238786446</v>
      </c>
    </row>
    <row r="36" spans="1:6" ht="71.25" customHeight="1" x14ac:dyDescent="0.25">
      <c r="A36" s="9">
        <v>35</v>
      </c>
      <c r="B36" s="67" t="s">
        <v>52</v>
      </c>
      <c r="C36" s="68"/>
      <c r="D36" s="61">
        <v>1000000</v>
      </c>
      <c r="E36" s="61">
        <f t="shared" si="0"/>
        <v>100000000</v>
      </c>
      <c r="F36" s="62">
        <f t="shared" si="1"/>
        <v>0.26556791941233132</v>
      </c>
    </row>
    <row r="37" spans="1:6" ht="71.25" customHeight="1" x14ac:dyDescent="0.25">
      <c r="A37" s="9">
        <v>36</v>
      </c>
      <c r="B37" s="67" t="s">
        <v>53</v>
      </c>
      <c r="C37" s="68"/>
      <c r="D37" s="61">
        <v>13082775</v>
      </c>
      <c r="E37" s="61">
        <f t="shared" si="0"/>
        <v>1308277500</v>
      </c>
      <c r="F37" s="62">
        <f t="shared" si="1"/>
        <v>3.474365336889663</v>
      </c>
    </row>
    <row r="38" spans="1:6" ht="71.25" customHeight="1" x14ac:dyDescent="0.25">
      <c r="A38" s="9">
        <v>37</v>
      </c>
      <c r="B38" s="67" t="s">
        <v>54</v>
      </c>
      <c r="C38" s="68"/>
      <c r="D38" s="61">
        <v>13082775</v>
      </c>
      <c r="E38" s="61">
        <f t="shared" si="0"/>
        <v>1308277500</v>
      </c>
      <c r="F38" s="62">
        <f t="shared" si="1"/>
        <v>3.474365336889663</v>
      </c>
    </row>
    <row r="39" spans="1:6" ht="71.25" customHeight="1" x14ac:dyDescent="0.25">
      <c r="A39" s="9">
        <v>38</v>
      </c>
      <c r="B39" s="67" t="s">
        <v>55</v>
      </c>
      <c r="C39" s="68"/>
      <c r="D39" s="61">
        <v>8721850</v>
      </c>
      <c r="E39" s="61">
        <f t="shared" si="0"/>
        <v>872185000</v>
      </c>
      <c r="F39" s="62">
        <f t="shared" si="1"/>
        <v>2.316243557926442</v>
      </c>
    </row>
    <row r="40" spans="1:6" ht="71.25" customHeight="1" x14ac:dyDescent="0.25">
      <c r="A40" s="9">
        <v>39</v>
      </c>
      <c r="B40" s="67" t="s">
        <v>56</v>
      </c>
      <c r="C40" s="68"/>
      <c r="D40" s="61">
        <v>8721850</v>
      </c>
      <c r="E40" s="61">
        <f t="shared" si="0"/>
        <v>872185000</v>
      </c>
      <c r="F40" s="62">
        <f t="shared" si="1"/>
        <v>2.316243557926442</v>
      </c>
    </row>
    <row r="41" spans="1:6" ht="71.25" customHeight="1" x14ac:dyDescent="0.25">
      <c r="A41" s="9">
        <v>40</v>
      </c>
      <c r="B41" s="67" t="s">
        <v>57</v>
      </c>
      <c r="C41" s="68"/>
      <c r="D41" s="61">
        <v>19987572</v>
      </c>
      <c r="E41" s="61">
        <f t="shared" si="0"/>
        <v>1998757200</v>
      </c>
      <c r="F41" s="62">
        <f t="shared" si="1"/>
        <v>5.3080579101441705</v>
      </c>
    </row>
    <row r="42" spans="1:6" ht="71.25" customHeight="1" x14ac:dyDescent="0.25">
      <c r="A42" s="9">
        <v>41</v>
      </c>
      <c r="B42" s="67" t="s">
        <v>58</v>
      </c>
      <c r="C42" s="68"/>
      <c r="D42" s="61">
        <v>34069725</v>
      </c>
      <c r="E42" s="61">
        <f t="shared" si="0"/>
        <v>3406972500</v>
      </c>
      <c r="F42" s="62">
        <f t="shared" si="1"/>
        <v>9.0478259832002905</v>
      </c>
    </row>
    <row r="43" spans="1:6" ht="71.25" customHeight="1" x14ac:dyDescent="0.25">
      <c r="A43" s="9">
        <v>42</v>
      </c>
      <c r="B43" s="67" t="s">
        <v>59</v>
      </c>
      <c r="C43" s="68"/>
      <c r="D43" s="61">
        <v>10000000</v>
      </c>
      <c r="E43" s="61">
        <f t="shared" si="0"/>
        <v>1000000000</v>
      </c>
      <c r="F43" s="62">
        <f t="shared" si="1"/>
        <v>2.6556791941233135</v>
      </c>
    </row>
    <row r="44" spans="1:6" x14ac:dyDescent="0.25">
      <c r="A44" s="108" t="s">
        <v>67</v>
      </c>
      <c r="B44" s="108"/>
      <c r="C44" s="108"/>
      <c r="D44" s="108"/>
      <c r="E44" s="108"/>
      <c r="F44" s="65">
        <f>SUM(F2:F43)</f>
        <v>100</v>
      </c>
    </row>
  </sheetData>
  <mergeCells count="44">
    <mergeCell ref="B7:C7"/>
    <mergeCell ref="B2:C2"/>
    <mergeCell ref="B3:C3"/>
    <mergeCell ref="B4:C4"/>
    <mergeCell ref="B5:C5"/>
    <mergeCell ref="B6:C6"/>
    <mergeCell ref="B19:C19"/>
    <mergeCell ref="B8:C8"/>
    <mergeCell ref="B9:C9"/>
    <mergeCell ref="B10:C10"/>
    <mergeCell ref="B11:C11"/>
    <mergeCell ref="B12:C12"/>
    <mergeCell ref="B13:C13"/>
    <mergeCell ref="B14:C14"/>
    <mergeCell ref="B15:C15"/>
    <mergeCell ref="B16:C16"/>
    <mergeCell ref="B17:C17"/>
    <mergeCell ref="B18:C18"/>
    <mergeCell ref="B28:C28"/>
    <mergeCell ref="B29:C29"/>
    <mergeCell ref="B30:C30"/>
    <mergeCell ref="B31:C31"/>
    <mergeCell ref="B20:C20"/>
    <mergeCell ref="B21:C21"/>
    <mergeCell ref="B22:C22"/>
    <mergeCell ref="B23:C23"/>
    <mergeCell ref="B24:C24"/>
    <mergeCell ref="B25:C25"/>
    <mergeCell ref="B1:C1"/>
    <mergeCell ref="A44:E44"/>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CON PROMEDIO</vt:lpstr>
      <vt:lpstr>PORCENTAJE DECRETO 680-2021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Alcaldia Local de Fontibon</cp:lastModifiedBy>
  <dcterms:created xsi:type="dcterms:W3CDTF">2020-08-10T23:59:28Z</dcterms:created>
  <dcterms:modified xsi:type="dcterms:W3CDTF">2021-11-24T22:47:54Z</dcterms:modified>
</cp:coreProperties>
</file>