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E:\Contratacion de Bienes y Servicios 2021\INVITACION PUBLICA  2021\Invitacion Publica No. 00036 2021 Elementos deportivos 2021\"/>
    </mc:Choice>
  </mc:AlternateContent>
  <xr:revisionPtr revIDLastSave="0" documentId="13_ncr:1_{BC30D95A-6A20-47B8-8BB8-20DA82B902A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ANEXO" sheetId="1" r:id="rId1"/>
    <sheet name="CUADRO CON IVA INCLUID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2" l="1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9" i="2"/>
  <c r="I30" i="2"/>
  <c r="I31" i="2"/>
  <c r="I6" i="2"/>
  <c r="G30" i="2"/>
  <c r="G28" i="2"/>
  <c r="I28" i="2" s="1"/>
  <c r="G26" i="2"/>
  <c r="I33" i="2" l="1"/>
  <c r="I35" i="2" s="1"/>
  <c r="G31" i="1" l="1"/>
  <c r="I31" i="1" s="1"/>
  <c r="G35" i="1"/>
  <c r="I35" i="1" s="1"/>
  <c r="G33" i="1"/>
  <c r="I33" i="1" s="1"/>
  <c r="J36" i="1"/>
  <c r="K36" i="1" s="1"/>
  <c r="J35" i="1"/>
  <c r="J34" i="1"/>
  <c r="K34" i="1" s="1"/>
  <c r="J33" i="1"/>
  <c r="L33" i="1" s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2" i="1"/>
  <c r="K37" i="1"/>
  <c r="K11" i="1"/>
  <c r="L12" i="1"/>
  <c r="L13" i="1"/>
  <c r="L14" i="1"/>
  <c r="L15" i="1"/>
  <c r="L16" i="1"/>
  <c r="L17" i="1"/>
  <c r="L18" i="1"/>
  <c r="L19" i="1"/>
  <c r="L20" i="1"/>
  <c r="L21" i="1"/>
  <c r="L22" i="1"/>
  <c r="L23" i="1"/>
  <c r="M23" i="1"/>
  <c r="L24" i="1"/>
  <c r="L25" i="1"/>
  <c r="L26" i="1"/>
  <c r="L27" i="1"/>
  <c r="L28" i="1"/>
  <c r="L29" i="1"/>
  <c r="L30" i="1"/>
  <c r="L31" i="1"/>
  <c r="L32" i="1"/>
  <c r="L34" i="1"/>
  <c r="L35" i="1"/>
  <c r="L37" i="1"/>
  <c r="L11" i="1"/>
  <c r="I12" i="1"/>
  <c r="I13" i="1"/>
  <c r="I14" i="1"/>
  <c r="I15" i="1"/>
  <c r="I16" i="1"/>
  <c r="M16" i="1" s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M29" i="1" s="1"/>
  <c r="I30" i="1"/>
  <c r="I32" i="1"/>
  <c r="I34" i="1"/>
  <c r="I36" i="1"/>
  <c r="I37" i="1"/>
  <c r="M37" i="1" s="1"/>
  <c r="I11" i="1"/>
  <c r="K31" i="1" l="1"/>
  <c r="M15" i="1"/>
  <c r="M19" i="1"/>
  <c r="M11" i="1"/>
  <c r="M22" i="1"/>
  <c r="K35" i="1"/>
  <c r="M35" i="1" s="1"/>
  <c r="K33" i="1"/>
  <c r="L36" i="1"/>
  <c r="M36" i="1"/>
  <c r="K38" i="1"/>
  <c r="K39" i="1" s="1"/>
  <c r="K40" i="1" s="1"/>
  <c r="M34" i="1"/>
  <c r="M32" i="1"/>
  <c r="M31" i="1"/>
  <c r="M30" i="1"/>
  <c r="M28" i="1"/>
  <c r="M26" i="1"/>
  <c r="M25" i="1"/>
  <c r="M24" i="1"/>
  <c r="M21" i="1"/>
  <c r="M20" i="1"/>
  <c r="M17" i="1"/>
  <c r="M14" i="1"/>
  <c r="M12" i="1"/>
  <c r="M27" i="1"/>
  <c r="M18" i="1"/>
  <c r="M33" i="1"/>
  <c r="M13" i="1"/>
  <c r="I38" i="1" l="1"/>
  <c r="I39" i="1" s="1"/>
  <c r="M39" i="1" s="1"/>
  <c r="M38" i="1" l="1"/>
  <c r="I40" i="1"/>
  <c r="M40" i="1" s="1"/>
  <c r="L44" i="1" s="1"/>
  <c r="L46" i="1" s="1"/>
</calcChain>
</file>

<file path=xl/sharedStrings.xml><?xml version="1.0" encoding="utf-8"?>
<sst xmlns="http://schemas.openxmlformats.org/spreadsheetml/2006/main" count="202" uniqueCount="107">
  <si>
    <t>ITEMS</t>
  </si>
  <si>
    <t>CODIGO UNSPSC</t>
  </si>
  <si>
    <t>DENOMINACION  GENERAL DEL BIEN O SERVICIO</t>
  </si>
  <si>
    <t>UNIDAD DE MEDIDA</t>
  </si>
  <si>
    <t>CANT</t>
  </si>
  <si>
    <t>49211802</t>
  </si>
  <si>
    <t>SUBTOTAL</t>
  </si>
  <si>
    <t>IVA</t>
  </si>
  <si>
    <t>TOTAL</t>
  </si>
  <si>
    <t>Balones de futsal laminado Circunferencia 62 a 64 cm</t>
  </si>
  <si>
    <t>Espuma de polietileno alta densidad , tamaño un metro por cincuenta centimetros</t>
  </si>
  <si>
    <t>Mango 12 x 2 cm / Largo cuerda: 250 cm aprox.mango ergonomico en plastico y recubierto de silicona prar mayor comodidad y agarre ,cuerda en polipropileno.</t>
  </si>
  <si>
    <t>DENOMINACIÓN DEL BIEN O SERVICIO</t>
  </si>
  <si>
    <t>BALONES</t>
  </si>
  <si>
    <t xml:space="preserve"> Mini banda elástica Material en  látex  Longitud: 60cm diferentes colores</t>
  </si>
  <si>
    <t xml:space="preserve"> Larga banda rectangular en latex  de una longitud 2 metros( diferentes colores).</t>
  </si>
  <si>
    <t>BANDAS ELASTICAS</t>
  </si>
  <si>
    <t xml:space="preserve">CONOS </t>
  </si>
  <si>
    <t>COLCHONETAS</t>
  </si>
  <si>
    <t>CUERDAS</t>
  </si>
  <si>
    <t>INFLADOR DE BALON</t>
  </si>
  <si>
    <t>Bomba manual para inflar balones en Cilindro fabricado en acero, manguera de hule y válvula plástica, mango y base de polipropileno con base de pedal abatible para un mayor apoyo</t>
  </si>
  <si>
    <t>Balones  de futbol # 5 laminado</t>
  </si>
  <si>
    <t>Balones de voleibol # 5 circunferencia 65 a 67 cm laminado</t>
  </si>
  <si>
    <t>Balones de baloncesto # 7 laminado</t>
  </si>
  <si>
    <t>Aros  Material  en plástico  70 cm diámetro</t>
  </si>
  <si>
    <t>ANEXO 1.</t>
  </si>
  <si>
    <t>CUADRO COMPARATIVO DE PRECOTIZACIONES EN COMPRAS</t>
  </si>
  <si>
    <t>ESTUDIO DE MERCADO</t>
  </si>
  <si>
    <t>En atencion a las directrices emanadas por el sena, se solicitaron las precotizaciones para la pagina www.contratacion.sena.edu.co</t>
  </si>
  <si>
    <t>en cuyo termino, se presentaron las siguientes cotizaciones y cuyo estudio comparativo se evidencio el siguiente cuadro.</t>
  </si>
  <si>
    <t>AROS</t>
  </si>
  <si>
    <t>Conos de entrenamiento deportivo 32 centímetros de alto color verde o naranja</t>
  </si>
  <si>
    <t>GUANTES DE PROTECCION</t>
  </si>
  <si>
    <t>PAR</t>
  </si>
  <si>
    <t>Guantes para entrenamiento deportivo Diseñados en Poliester, Nylon y Neopreno para mayor agarre y duración</t>
  </si>
  <si>
    <t>UND</t>
  </si>
  <si>
    <t>FAJAS CINTURON</t>
  </si>
  <si>
    <t>Fajas Cinturón Soporte, elaborada en neopreno poliéster y caucho</t>
  </si>
  <si>
    <t>MUÑEQUERAS ORTOPEDICAS</t>
  </si>
  <si>
    <t>Muñequera Ortopédica Sencilla Ajustable en material neopreno y que sean hipoalergénicos y transpirables</t>
  </si>
  <si>
    <t>RODILLERAS ORTOPEDICAS</t>
  </si>
  <si>
    <t>Rodilleras Ortopédica elaboradas en neopreno y que sean ajustables.</t>
  </si>
  <si>
    <t>MALLAS PARA FUTSAL</t>
  </si>
  <si>
    <t>MALLAS PARA BALONCESTO</t>
  </si>
  <si>
    <t>Mallas para aros de baloncesto (Mallas inmunizadas en pegante látex)</t>
  </si>
  <si>
    <t>MALLAS PARA VOLEIBOL</t>
  </si>
  <si>
    <t>Mallas para voleibol (con Guaya de 1m de alto por 9.50m de ancho, En calidad Poliéster 100% Rígido de Alta Resistencia.</t>
  </si>
  <si>
    <t>JUEGOS DE MESA - AJEDREZ</t>
  </si>
  <si>
    <t>JUEGOS DE MESA - PARQUES</t>
  </si>
  <si>
    <t xml:space="preserve"> Ajedrez juego de mesa  - (Ajedrez #5 En Madera Artesanal De 45 X 45 Completo</t>
  </si>
  <si>
    <t>Parques o ludos de cuatro puestos en madera. Incluida las piezas</t>
  </si>
  <si>
    <t>PELOTAS DE SOFTBOL</t>
  </si>
  <si>
    <t>Pelotas de softbol (Cobertura de cuero de alta resistencia. Cosida a mano)</t>
  </si>
  <si>
    <t>PELOTAS TENIS DE MESA</t>
  </si>
  <si>
    <t>CAJAX6</t>
  </si>
  <si>
    <t xml:space="preserve">Pelotas de tenis de mesa. Cajax6 unidades
</t>
  </si>
  <si>
    <t>MINI BANDAS ELASTICAS</t>
  </si>
  <si>
    <t>UNIFORMES FUTSAL MASCULINO</t>
  </si>
  <si>
    <t>UNIFORMES FUTSAL FEMENINO</t>
  </si>
  <si>
    <t>UNIFORMES VOLEIBOL MASCULINO</t>
  </si>
  <si>
    <t>Tela clima cool  100% Polyester, secado rápido, antitranspirante  en  transfer digital. camiseta sin manga en la parte frontal izquierda se debe colocar el logo del SENA y debajo el nombre de la Regional y en la parte frontal derecha colocar el logo de los Juegos Deportivos  Bienestar, 100% Polyester, secado rápido, antitranspirante  en  transfer digita. (debe incluir medias)</t>
  </si>
  <si>
    <t>Tela clima cool 100% Polyester, secado rápido, antitranspirante  en  transfer digital. camiseta sin manga en la parte frontal izquierda se debe colocar el logo del SENA y debajo el nombre de la Regional y en la parte frontal derecha colocar el logo de los Juegos Deportivos  Bienestar, 100% Polyester, secado rápido, antitranspirante  en  transfer digita. (debe incluir  medias)</t>
  </si>
  <si>
    <t>Se solicita al momento de la entrega de la propuesta, por parte de los proponentes muestras de las telas y el material a confeccionar cada uno de los uniformes, este requisito es indispensable al momento de la evaluación.</t>
  </si>
  <si>
    <t>UNIFORMES VOLEIBOL FEMENINO</t>
  </si>
  <si>
    <t>Mallas para futbol sala (La malla o red debe ser de material, Hilo Poy- Nylon- Polietileno.  Medidas 3.02 x 2.02 mts. Nudo hexagonal. Tipo malla: Cuadro de10x10 cm</t>
  </si>
  <si>
    <t>PROMEDIO</t>
  </si>
  <si>
    <t>VALOR UNITARIO</t>
  </si>
  <si>
    <t>VALOR TOTAL</t>
  </si>
  <si>
    <t>VERALIMA</t>
  </si>
  <si>
    <t>DEPORTIVO LED</t>
  </si>
  <si>
    <t>l</t>
  </si>
  <si>
    <t>COTIZACION EN FISICO</t>
  </si>
  <si>
    <t xml:space="preserve">PROMEDIO TOTAL: </t>
  </si>
  <si>
    <t xml:space="preserve">Presupuesto oficial : </t>
  </si>
  <si>
    <t>2. DEPORTIVO LED     $ 29.434.650</t>
  </si>
  <si>
    <t>1. VERALIMA               $ 38.231.863</t>
  </si>
  <si>
    <t xml:space="preserve">VALOR DEL CDP(7821): </t>
  </si>
  <si>
    <t>Ítem</t>
  </si>
  <si>
    <t>Codigos UNSPSC</t>
  </si>
  <si>
    <t>Descripcion General</t>
  </si>
  <si>
    <t>Descripción y/o Especificaciones tecnicas</t>
  </si>
  <si>
    <t>Unidad de Medida</t>
  </si>
  <si>
    <t>Cant</t>
  </si>
  <si>
    <t>Balones  de futbol numero  5 laminado</t>
  </si>
  <si>
    <t>Balones de voleibol numero 5 circunferencia 65 a 67 cm laminado</t>
  </si>
  <si>
    <t>Balones de baloncesto numero 7 laminado</t>
  </si>
  <si>
    <t xml:space="preserve"> Mini banda elástica Material en  látex  Longitud  60cm diferentes colores</t>
  </si>
  <si>
    <t xml:space="preserve"> Larga banda rectangular en latex  de una longitud 2 metros  diferentes colores</t>
  </si>
  <si>
    <t>Espuma de polietileno alta densidad tamaño un metro por cincuenta centimetros</t>
  </si>
  <si>
    <t>Mango 12 x 2 cm  Largo cuerda  250 cm aprox mango ergonomico en plastico y recubierto de silicona prar mayor comodidad y agarre  cuerda en polipropileno</t>
  </si>
  <si>
    <t>Guantes para entrenamiento deportivo Diseñados en Poliester Nylon y Neopreno para mayor agarre y duración</t>
  </si>
  <si>
    <t>Fajas Cinturón Soporte elaborada en neopreno poliéster y caucho</t>
  </si>
  <si>
    <t>Rodilleras Ortopédica elaboradas en neopreno y que sean ajustables</t>
  </si>
  <si>
    <t>Bomba manual para inflar balones en Cilindro fabricado en acero manguera de hule y válvula plástica mango y base de polipropileno con base de pedal abatible para un mayor apoyo</t>
  </si>
  <si>
    <t>Mallas para futbol sala La malla o red debe ser de material Hilo Poy  Nylon  Polietileno   Medidas 3 02 x 2 02 mts  Nudo hexagonal  Tipo malla Cuadro de10x10 cm</t>
  </si>
  <si>
    <t>Mallas para aros de baloncesto  Mallas inmunizadas en pegante látex</t>
  </si>
  <si>
    <t>Mallas para voleibol con Guaya de 1m de alto por 9 50m de ancho  En calidad Poliéster 100 porciento Rígido de Alta Resistencia</t>
  </si>
  <si>
    <t xml:space="preserve"> Ajedrez juego de mesa  Ajedrez numero 5 En Madera Artesanal De 45 X 45 Completo</t>
  </si>
  <si>
    <t>Parques o ludos de cuatro puestos en madera Incluida las piezas</t>
  </si>
  <si>
    <t>Pelotas de softbol  Cobertura de cuero de alta resistencia Cosida a mano</t>
  </si>
  <si>
    <t xml:space="preserve">Pelotas de tenis de mesa Cajax6 unidades
</t>
  </si>
  <si>
    <t>Tela clima cool  100porciento Polyester secado rápido antitranspirante  en  transfer digital  camiseta sin manga en la parte frontal izquierda se debe colocar el logo del SENA y debajo el nombre de la Regional y en la parte frontal derecha colocar el logo de los Juegos Deportivos  Bienestar  100 porciento Polyester  secado rápido antitranspirante  en  transfer digita  debe incluir medias</t>
  </si>
  <si>
    <t>Tela clima cool 100 porciento Polyester  secado rápido  antitranspirante  en  transfer digital  camiseta sin manga en la parte frontal izquierda se debe colocar el logo del SENA y debajo el nombre de la Regional y en la parte frontal derecha colocar el logo de los Juegos Deportivos  Bienestar  100 porciento Polyester secado rápido antitranspirante  en  transfer digita debe incluir  medias</t>
  </si>
  <si>
    <t>Tela clima cool 100 porciento Polyester secado rápido antitranspirante  en  transfer digital  camiseta sin manga en la parte frontal izquierda se debe colocar el logo del SENA y debajo el nombre de la Regional y en la parte frontal derecha colocar el logo de los Juegos Deportivos  Bienestar 100 porciento Polyester secado rápido  antitranspirante  en  transfer digita debe incluir  medias</t>
  </si>
  <si>
    <t>Tela clima cool 100 porciento  Polyester secado rápido antitranspirante  en  transfer digital  camiseta sin manga en la parte frontal izquierda se debe colocar el logo del SENA y debajo el nombre de la Regional y en la parte frontal derecha colocar el logo de los Juegos Deportivos  Bienestar 100 porciento Polyester secado rápido antitranspirante  en  transfer digita debe incluir  medias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</si>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</sst>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-&quot;$&quot;* #,##0.00_-;\-&quot;$&quot;* #,##0.00_-;_-&quot;$&quot;* &quot;-&quot;??_-;_-@_-"/>
    <numFmt numFmtId="165" formatCode="_-* #,##0\ _€_-;\-* #,##0\ _€_-;_-* &quot;-&quot;\ _€_-;_-@_-"/>
  </numFmts>
  <fonts count="22" x14ac:knownFonts="1"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b/>
      <sz val="7"/>
      <color rgb="FF000000"/>
      <name val="Arial Narrow"/>
      <family val="2"/>
    </font>
    <font>
      <sz val="8"/>
      <color rgb="FF000000"/>
      <name val="Calibri"/>
      <family val="2"/>
    </font>
    <font>
      <sz val="10"/>
      <name val="Verdana"/>
      <family val="2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000000"/>
      <name val="Calibri"/>
      <family val="2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9" fontId="4" fillId="0" borderId="0">
      <alignment horizontal="left" vertical="center"/>
    </xf>
  </cellStyleXfs>
  <cellXfs count="8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9" fontId="5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top" wrapText="1"/>
    </xf>
    <xf numFmtId="0" fontId="0" fillId="0" borderId="1" xfId="0" applyBorder="1"/>
    <xf numFmtId="0" fontId="0" fillId="4" borderId="1" xfId="0" applyFill="1" applyBorder="1"/>
    <xf numFmtId="0" fontId="7" fillId="4" borderId="1" xfId="0" applyFont="1" applyFill="1" applyBorder="1" applyAlignment="1">
      <alignment horizontal="center" vertical="center"/>
    </xf>
    <xf numFmtId="41" fontId="16" fillId="0" borderId="1" xfId="0" applyNumberFormat="1" applyFont="1" applyBorder="1"/>
    <xf numFmtId="41" fontId="13" fillId="4" borderId="1" xfId="0" applyNumberFormat="1" applyFont="1" applyFill="1" applyBorder="1"/>
    <xf numFmtId="41" fontId="0" fillId="0" borderId="0" xfId="0" applyNumberFormat="1"/>
    <xf numFmtId="41" fontId="16" fillId="0" borderId="1" xfId="0" applyNumberFormat="1" applyFont="1" applyFill="1" applyBorder="1"/>
    <xf numFmtId="0" fontId="17" fillId="0" borderId="0" xfId="0" applyFont="1" applyAlignment="1">
      <alignment horizontal="left"/>
    </xf>
    <xf numFmtId="3" fontId="14" fillId="0" borderId="9" xfId="0" applyNumberFormat="1" applyFont="1" applyBorder="1" applyAlignment="1">
      <alignment horizontal="center"/>
    </xf>
    <xf numFmtId="0" fontId="0" fillId="0" borderId="0" xfId="0" applyAlignment="1">
      <alignment horizontal="right"/>
    </xf>
    <xf numFmtId="165" fontId="0" fillId="0" borderId="0" xfId="0" applyNumberFormat="1"/>
    <xf numFmtId="0" fontId="14" fillId="0" borderId="10" xfId="0" applyFont="1" applyBorder="1" applyAlignment="1">
      <alignment horizontal="center"/>
    </xf>
    <xf numFmtId="0" fontId="14" fillId="0" borderId="0" xfId="0" applyFont="1" applyAlignment="1">
      <alignment horizontal="center"/>
    </xf>
    <xf numFmtId="3" fontId="14" fillId="0" borderId="11" xfId="0" applyNumberFormat="1" applyFont="1" applyBorder="1" applyAlignment="1">
      <alignment horizontal="center"/>
    </xf>
    <xf numFmtId="0" fontId="18" fillId="0" borderId="0" xfId="0" applyFont="1"/>
    <xf numFmtId="3" fontId="14" fillId="0" borderId="14" xfId="0" applyNumberFormat="1" applyFont="1" applyBorder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center" wrapText="1"/>
    </xf>
    <xf numFmtId="49" fontId="21" fillId="0" borderId="1" xfId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6" fillId="4" borderId="1" xfId="0" applyFont="1" applyFill="1" applyBorder="1"/>
    <xf numFmtId="41" fontId="9" fillId="4" borderId="1" xfId="0" applyNumberFormat="1" applyFont="1" applyFill="1" applyBorder="1"/>
    <xf numFmtId="0" fontId="9" fillId="4" borderId="1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wrapText="1"/>
    </xf>
    <xf numFmtId="0" fontId="9" fillId="4" borderId="3" xfId="0" applyFont="1" applyFill="1" applyBorder="1" applyAlignment="1">
      <alignment horizontal="center" vertical="top"/>
    </xf>
    <xf numFmtId="0" fontId="9" fillId="4" borderId="4" xfId="0" applyFont="1" applyFill="1" applyBorder="1" applyAlignment="1">
      <alignment horizontal="center" vertical="top"/>
    </xf>
    <xf numFmtId="0" fontId="9" fillId="4" borderId="5" xfId="0" applyFont="1" applyFill="1" applyBorder="1" applyAlignment="1">
      <alignment horizontal="center" vertical="top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4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 wrapText="1"/>
    </xf>
    <xf numFmtId="0" fontId="9" fillId="4" borderId="4" xfId="0" applyFont="1" applyFill="1" applyBorder="1" applyAlignment="1">
      <alignment horizontal="center" wrapText="1"/>
    </xf>
    <xf numFmtId="0" fontId="9" fillId="4" borderId="5" xfId="0" applyFont="1" applyFill="1" applyBorder="1" applyAlignment="1">
      <alignment horizont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wrapText="1"/>
    </xf>
    <xf numFmtId="0" fontId="9" fillId="4" borderId="1" xfId="0" applyFont="1" applyFill="1" applyBorder="1" applyAlignment="1">
      <alignment horizontal="center" vertical="top" wrapText="1"/>
    </xf>
    <xf numFmtId="0" fontId="8" fillId="5" borderId="1" xfId="0" applyFont="1" applyFill="1" applyBorder="1" applyAlignment="1">
      <alignment horizontal="center" vertical="center" wrapText="1"/>
    </xf>
  </cellXfs>
  <cellStyles count="2">
    <cellStyle name="BodyStyle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1</xdr:row>
      <xdr:rowOff>85726</xdr:rowOff>
    </xdr:from>
    <xdr:to>
      <xdr:col>2</xdr:col>
      <xdr:colOff>400050</xdr:colOff>
      <xdr:row>4</xdr:row>
      <xdr:rowOff>19050</xdr:rowOff>
    </xdr:to>
    <xdr:pic>
      <xdr:nvPicPr>
        <xdr:cNvPr id="3" name="Picture 1" descr="LOGOSEN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biLevel thresh="50000"/>
        </a:blip>
        <a:srcRect/>
        <a:stretch>
          <a:fillRect/>
        </a:stretch>
      </xdr:blipFill>
      <xdr:spPr bwMode="auto">
        <a:xfrm>
          <a:off x="1181100" y="276226"/>
          <a:ext cx="533400" cy="5333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R48"/>
  <sheetViews>
    <sheetView zoomScale="80" zoomScaleNormal="80" workbookViewId="0">
      <selection activeCell="H17" sqref="H17"/>
    </sheetView>
  </sheetViews>
  <sheetFormatPr baseColWidth="10" defaultRowHeight="15" x14ac:dyDescent="0.25"/>
  <cols>
    <col min="2" max="2" width="8.28515625" customWidth="1"/>
    <col min="4" max="4" width="13.85546875" customWidth="1"/>
    <col min="5" max="5" width="56.5703125" customWidth="1"/>
    <col min="7" max="7" width="7.7109375" customWidth="1"/>
    <col min="9" max="9" width="13" bestFit="1" customWidth="1"/>
    <col min="11" max="11" width="13.28515625" customWidth="1"/>
    <col min="12" max="12" width="14.42578125" customWidth="1"/>
    <col min="13" max="13" width="13.85546875" customWidth="1"/>
  </cols>
  <sheetData>
    <row r="2" spans="2:13" ht="15.75" x14ac:dyDescent="0.25">
      <c r="B2" s="66" t="s">
        <v>26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2:13" ht="15.75" customHeight="1" x14ac:dyDescent="0.25">
      <c r="B3" s="67" t="s">
        <v>27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</row>
    <row r="4" spans="2:13" ht="15.75" customHeight="1" x14ac:dyDescent="0.25">
      <c r="B4" s="67" t="s">
        <v>28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</row>
    <row r="6" spans="2:13" x14ac:dyDescent="0.25">
      <c r="B6" s="10" t="s">
        <v>29</v>
      </c>
      <c r="C6" s="10"/>
      <c r="D6" s="10"/>
      <c r="E6" s="10"/>
      <c r="F6" s="10"/>
      <c r="G6" s="10"/>
    </row>
    <row r="7" spans="2:13" x14ac:dyDescent="0.25">
      <c r="B7" s="10" t="s">
        <v>30</v>
      </c>
      <c r="C7" s="10"/>
      <c r="D7" s="10"/>
      <c r="E7" s="10"/>
      <c r="F7" s="10"/>
      <c r="G7" s="10"/>
    </row>
    <row r="9" spans="2:13" ht="26.25" customHeight="1" x14ac:dyDescent="0.25">
      <c r="B9" s="70" t="s">
        <v>0</v>
      </c>
      <c r="C9" s="71" t="s">
        <v>1</v>
      </c>
      <c r="D9" s="68" t="s">
        <v>12</v>
      </c>
      <c r="E9" s="72" t="s">
        <v>2</v>
      </c>
      <c r="F9" s="72" t="s">
        <v>3</v>
      </c>
      <c r="G9" s="72" t="s">
        <v>4</v>
      </c>
      <c r="H9" s="73" t="s">
        <v>69</v>
      </c>
      <c r="I9" s="73"/>
      <c r="J9" s="73" t="s">
        <v>70</v>
      </c>
      <c r="K9" s="73"/>
      <c r="L9" s="74" t="s">
        <v>66</v>
      </c>
      <c r="M9" s="74"/>
    </row>
    <row r="10" spans="2:13" ht="24" x14ac:dyDescent="0.25">
      <c r="B10" s="70"/>
      <c r="C10" s="71"/>
      <c r="D10" s="69"/>
      <c r="E10" s="72"/>
      <c r="F10" s="72"/>
      <c r="G10" s="72"/>
      <c r="H10" s="18" t="s">
        <v>67</v>
      </c>
      <c r="I10" s="18" t="s">
        <v>68</v>
      </c>
      <c r="J10" s="18" t="s">
        <v>67</v>
      </c>
      <c r="K10" s="18" t="s">
        <v>68</v>
      </c>
      <c r="L10" s="18" t="s">
        <v>67</v>
      </c>
      <c r="M10" s="18" t="s">
        <v>68</v>
      </c>
    </row>
    <row r="11" spans="2:13" ht="24" customHeight="1" x14ac:dyDescent="0.25">
      <c r="B11" s="1">
        <v>1</v>
      </c>
      <c r="C11" s="2" t="s">
        <v>5</v>
      </c>
      <c r="D11" s="2" t="s">
        <v>31</v>
      </c>
      <c r="E11" s="11" t="s">
        <v>25</v>
      </c>
      <c r="F11" s="3" t="s">
        <v>36</v>
      </c>
      <c r="G11" s="3">
        <v>30</v>
      </c>
      <c r="H11" s="22">
        <v>19916</v>
      </c>
      <c r="I11" s="22">
        <f>+H11*G11</f>
        <v>597480</v>
      </c>
      <c r="J11" s="22">
        <v>4000</v>
      </c>
      <c r="K11" s="22">
        <f>+J11*G11</f>
        <v>120000</v>
      </c>
      <c r="L11" s="22">
        <f>+(H11+J11)/2</f>
        <v>11958</v>
      </c>
      <c r="M11" s="22">
        <f>+(I11+K11)/2</f>
        <v>358740</v>
      </c>
    </row>
    <row r="12" spans="2:13" ht="22.5" customHeight="1" x14ac:dyDescent="0.25">
      <c r="B12" s="1">
        <v>2</v>
      </c>
      <c r="C12" s="4">
        <v>49161504</v>
      </c>
      <c r="D12" s="4" t="s">
        <v>13</v>
      </c>
      <c r="E12" s="12" t="s">
        <v>9</v>
      </c>
      <c r="F12" s="3" t="s">
        <v>36</v>
      </c>
      <c r="G12" s="3">
        <v>10</v>
      </c>
      <c r="H12" s="22">
        <v>125210</v>
      </c>
      <c r="I12" s="22">
        <f t="shared" ref="I12:I37" si="0">+H12*G12</f>
        <v>1252100</v>
      </c>
      <c r="J12" s="22">
        <v>85000</v>
      </c>
      <c r="K12" s="22">
        <f t="shared" ref="K12:K37" si="1">+J12*G12</f>
        <v>850000</v>
      </c>
      <c r="L12" s="22">
        <f t="shared" ref="L12:L37" si="2">+(H12+J12)/2</f>
        <v>105105</v>
      </c>
      <c r="M12" s="22">
        <f t="shared" ref="M12:M40" si="3">+(I12+K12)/2</f>
        <v>1051050</v>
      </c>
    </row>
    <row r="13" spans="2:13" ht="22.5" customHeight="1" x14ac:dyDescent="0.25">
      <c r="B13" s="1">
        <v>3</v>
      </c>
      <c r="C13" s="4">
        <v>49161504</v>
      </c>
      <c r="D13" s="4" t="s">
        <v>13</v>
      </c>
      <c r="E13" s="11" t="s">
        <v>22</v>
      </c>
      <c r="F13" s="3" t="s">
        <v>36</v>
      </c>
      <c r="G13" s="3">
        <v>10</v>
      </c>
      <c r="H13" s="22">
        <v>210336</v>
      </c>
      <c r="I13" s="22">
        <f t="shared" si="0"/>
        <v>2103360</v>
      </c>
      <c r="J13" s="22">
        <v>80000</v>
      </c>
      <c r="K13" s="22">
        <f t="shared" si="1"/>
        <v>800000</v>
      </c>
      <c r="L13" s="22">
        <f t="shared" si="2"/>
        <v>145168</v>
      </c>
      <c r="M13" s="22">
        <f t="shared" si="3"/>
        <v>1451680</v>
      </c>
    </row>
    <row r="14" spans="2:13" ht="21" customHeight="1" x14ac:dyDescent="0.25">
      <c r="B14" s="1">
        <v>4</v>
      </c>
      <c r="C14" s="4">
        <v>49161504</v>
      </c>
      <c r="D14" s="4" t="s">
        <v>13</v>
      </c>
      <c r="E14" s="12" t="s">
        <v>23</v>
      </c>
      <c r="F14" s="3" t="s">
        <v>36</v>
      </c>
      <c r="G14" s="5">
        <v>10</v>
      </c>
      <c r="H14" s="22">
        <v>147731</v>
      </c>
      <c r="I14" s="22">
        <f t="shared" si="0"/>
        <v>1477310</v>
      </c>
      <c r="J14" s="25">
        <v>100000</v>
      </c>
      <c r="K14" s="22">
        <f t="shared" si="1"/>
        <v>1000000</v>
      </c>
      <c r="L14" s="22">
        <f t="shared" si="2"/>
        <v>123865.5</v>
      </c>
      <c r="M14" s="22">
        <f t="shared" si="3"/>
        <v>1238655</v>
      </c>
    </row>
    <row r="15" spans="2:13" ht="20.25" customHeight="1" x14ac:dyDescent="0.25">
      <c r="B15" s="1">
        <v>5</v>
      </c>
      <c r="C15" s="4">
        <v>49161504</v>
      </c>
      <c r="D15" s="4" t="s">
        <v>13</v>
      </c>
      <c r="E15" s="11" t="s">
        <v>24</v>
      </c>
      <c r="F15" s="3" t="s">
        <v>36</v>
      </c>
      <c r="G15" s="3">
        <v>10</v>
      </c>
      <c r="H15" s="22">
        <v>193109</v>
      </c>
      <c r="I15" s="22">
        <f t="shared" si="0"/>
        <v>1931090</v>
      </c>
      <c r="J15" s="22">
        <v>80000</v>
      </c>
      <c r="K15" s="22">
        <f t="shared" si="1"/>
        <v>800000</v>
      </c>
      <c r="L15" s="22">
        <f t="shared" si="2"/>
        <v>136554.5</v>
      </c>
      <c r="M15" s="22">
        <f t="shared" si="3"/>
        <v>1365545</v>
      </c>
    </row>
    <row r="16" spans="2:13" ht="23.25" customHeight="1" x14ac:dyDescent="0.25">
      <c r="B16" s="1">
        <v>6</v>
      </c>
      <c r="C16" s="7">
        <v>53102506</v>
      </c>
      <c r="D16" s="9" t="s">
        <v>57</v>
      </c>
      <c r="E16" s="11" t="s">
        <v>14</v>
      </c>
      <c r="F16" s="3" t="s">
        <v>36</v>
      </c>
      <c r="G16" s="6">
        <v>20</v>
      </c>
      <c r="H16" s="22">
        <v>30000</v>
      </c>
      <c r="I16" s="22">
        <f t="shared" si="0"/>
        <v>600000</v>
      </c>
      <c r="J16" s="22">
        <v>30000</v>
      </c>
      <c r="K16" s="22">
        <f t="shared" si="1"/>
        <v>600000</v>
      </c>
      <c r="L16" s="22">
        <f t="shared" si="2"/>
        <v>30000</v>
      </c>
      <c r="M16" s="22">
        <f t="shared" si="3"/>
        <v>600000</v>
      </c>
    </row>
    <row r="17" spans="2:18" ht="22.5" customHeight="1" x14ac:dyDescent="0.25">
      <c r="B17" s="1">
        <v>7</v>
      </c>
      <c r="C17" s="7">
        <v>53102506</v>
      </c>
      <c r="D17" s="9" t="s">
        <v>16</v>
      </c>
      <c r="E17" s="11" t="s">
        <v>15</v>
      </c>
      <c r="F17" s="3" t="s">
        <v>36</v>
      </c>
      <c r="G17" s="3">
        <v>10</v>
      </c>
      <c r="H17" s="22">
        <v>20421</v>
      </c>
      <c r="I17" s="22">
        <f t="shared" si="0"/>
        <v>204210</v>
      </c>
      <c r="J17" s="22">
        <v>20000</v>
      </c>
      <c r="K17" s="22">
        <f t="shared" si="1"/>
        <v>200000</v>
      </c>
      <c r="L17" s="22">
        <f t="shared" si="2"/>
        <v>20210.5</v>
      </c>
      <c r="M17" s="22">
        <f t="shared" si="3"/>
        <v>202105</v>
      </c>
    </row>
    <row r="18" spans="2:18" ht="21.75" customHeight="1" x14ac:dyDescent="0.25">
      <c r="B18" s="1">
        <v>8</v>
      </c>
      <c r="C18" s="4">
        <v>46161508</v>
      </c>
      <c r="D18" s="4" t="s">
        <v>17</v>
      </c>
      <c r="E18" s="11" t="s">
        <v>32</v>
      </c>
      <c r="F18" s="3" t="s">
        <v>36</v>
      </c>
      <c r="G18" s="3">
        <v>50</v>
      </c>
      <c r="H18" s="22">
        <v>21176</v>
      </c>
      <c r="I18" s="22">
        <f t="shared" si="0"/>
        <v>1058800</v>
      </c>
      <c r="J18" s="22">
        <v>10000</v>
      </c>
      <c r="K18" s="22">
        <f t="shared" si="1"/>
        <v>500000</v>
      </c>
      <c r="L18" s="22">
        <f t="shared" si="2"/>
        <v>15588</v>
      </c>
      <c r="M18" s="22">
        <f t="shared" si="3"/>
        <v>779400</v>
      </c>
    </row>
    <row r="19" spans="2:18" ht="24" customHeight="1" x14ac:dyDescent="0.25">
      <c r="B19" s="1">
        <v>9</v>
      </c>
      <c r="C19" s="4">
        <v>49221503</v>
      </c>
      <c r="D19" s="4" t="s">
        <v>18</v>
      </c>
      <c r="E19" s="11" t="s">
        <v>10</v>
      </c>
      <c r="F19" s="3" t="s">
        <v>36</v>
      </c>
      <c r="G19" s="3">
        <v>20</v>
      </c>
      <c r="H19" s="22">
        <v>66011</v>
      </c>
      <c r="I19" s="22">
        <f t="shared" si="0"/>
        <v>1320220</v>
      </c>
      <c r="J19" s="22">
        <v>70000</v>
      </c>
      <c r="K19" s="22">
        <f t="shared" si="1"/>
        <v>1400000</v>
      </c>
      <c r="L19" s="22">
        <f t="shared" si="2"/>
        <v>68005.5</v>
      </c>
      <c r="M19" s="22">
        <f t="shared" si="3"/>
        <v>1360110</v>
      </c>
    </row>
    <row r="20" spans="2:18" ht="28.5" customHeight="1" x14ac:dyDescent="0.25">
      <c r="B20" s="1">
        <v>10</v>
      </c>
      <c r="C20" s="4">
        <v>49211805</v>
      </c>
      <c r="D20" s="4" t="s">
        <v>19</v>
      </c>
      <c r="E20" s="11" t="s">
        <v>11</v>
      </c>
      <c r="F20" s="3" t="s">
        <v>36</v>
      </c>
      <c r="G20" s="3">
        <v>50</v>
      </c>
      <c r="H20" s="22">
        <v>22857</v>
      </c>
      <c r="I20" s="22">
        <f t="shared" si="0"/>
        <v>1142850</v>
      </c>
      <c r="J20" s="22">
        <v>10000</v>
      </c>
      <c r="K20" s="22">
        <f t="shared" si="1"/>
        <v>500000</v>
      </c>
      <c r="L20" s="22">
        <f t="shared" si="2"/>
        <v>16428.5</v>
      </c>
      <c r="M20" s="22">
        <f t="shared" si="3"/>
        <v>821425</v>
      </c>
    </row>
    <row r="21" spans="2:18" ht="28.5" customHeight="1" x14ac:dyDescent="0.25">
      <c r="B21" s="1">
        <v>11</v>
      </c>
      <c r="C21" s="4">
        <v>46181504</v>
      </c>
      <c r="D21" s="8" t="s">
        <v>33</v>
      </c>
      <c r="E21" s="11" t="s">
        <v>35</v>
      </c>
      <c r="F21" s="6" t="s">
        <v>34</v>
      </c>
      <c r="G21" s="3">
        <v>30</v>
      </c>
      <c r="H21" s="22">
        <v>53550</v>
      </c>
      <c r="I21" s="22">
        <f t="shared" si="0"/>
        <v>1606500</v>
      </c>
      <c r="J21" s="22">
        <v>45000</v>
      </c>
      <c r="K21" s="22">
        <f t="shared" si="1"/>
        <v>1350000</v>
      </c>
      <c r="L21" s="22">
        <f t="shared" si="2"/>
        <v>49275</v>
      </c>
      <c r="M21" s="22">
        <f t="shared" si="3"/>
        <v>1478250</v>
      </c>
    </row>
    <row r="22" spans="2:18" ht="28.5" customHeight="1" x14ac:dyDescent="0.25">
      <c r="B22" s="1">
        <v>12</v>
      </c>
      <c r="C22" s="4">
        <v>46182201</v>
      </c>
      <c r="D22" s="8" t="s">
        <v>37</v>
      </c>
      <c r="E22" s="11" t="s">
        <v>38</v>
      </c>
      <c r="F22" s="3" t="s">
        <v>36</v>
      </c>
      <c r="G22" s="3">
        <v>30</v>
      </c>
      <c r="H22" s="22">
        <v>61350</v>
      </c>
      <c r="I22" s="22">
        <f t="shared" si="0"/>
        <v>1840500</v>
      </c>
      <c r="J22" s="22">
        <v>80000</v>
      </c>
      <c r="K22" s="22">
        <f t="shared" si="1"/>
        <v>2400000</v>
      </c>
      <c r="L22" s="22">
        <f t="shared" si="2"/>
        <v>70675</v>
      </c>
      <c r="M22" s="22">
        <f t="shared" si="3"/>
        <v>2120250</v>
      </c>
    </row>
    <row r="23" spans="2:18" ht="28.5" customHeight="1" x14ac:dyDescent="0.25">
      <c r="B23" s="1">
        <v>13</v>
      </c>
      <c r="C23" s="4">
        <v>46182204</v>
      </c>
      <c r="D23" s="8" t="s">
        <v>39</v>
      </c>
      <c r="E23" s="11" t="s">
        <v>40</v>
      </c>
      <c r="F23" s="3" t="s">
        <v>36</v>
      </c>
      <c r="G23" s="3">
        <v>20</v>
      </c>
      <c r="H23" s="22">
        <v>35000</v>
      </c>
      <c r="I23" s="22">
        <f t="shared" si="0"/>
        <v>700000</v>
      </c>
      <c r="J23" s="22">
        <v>20000</v>
      </c>
      <c r="K23" s="22">
        <f t="shared" si="1"/>
        <v>400000</v>
      </c>
      <c r="L23" s="22">
        <f t="shared" si="2"/>
        <v>27500</v>
      </c>
      <c r="M23" s="22">
        <f t="shared" si="3"/>
        <v>550000</v>
      </c>
    </row>
    <row r="24" spans="2:18" ht="28.5" customHeight="1" x14ac:dyDescent="0.25">
      <c r="B24" s="1">
        <v>14</v>
      </c>
      <c r="C24" s="4">
        <v>46181505</v>
      </c>
      <c r="D24" s="8" t="s">
        <v>41</v>
      </c>
      <c r="E24" s="11" t="s">
        <v>42</v>
      </c>
      <c r="F24" s="3" t="s">
        <v>36</v>
      </c>
      <c r="G24" s="3">
        <v>20</v>
      </c>
      <c r="H24" s="22">
        <v>42000</v>
      </c>
      <c r="I24" s="22">
        <f t="shared" si="0"/>
        <v>840000</v>
      </c>
      <c r="J24" s="22">
        <v>20000</v>
      </c>
      <c r="K24" s="22">
        <f t="shared" si="1"/>
        <v>400000</v>
      </c>
      <c r="L24" s="22">
        <f t="shared" si="2"/>
        <v>31000</v>
      </c>
      <c r="M24" s="22">
        <f t="shared" si="3"/>
        <v>620000</v>
      </c>
    </row>
    <row r="25" spans="2:18" ht="37.5" customHeight="1" x14ac:dyDescent="0.25">
      <c r="B25" s="1">
        <v>15</v>
      </c>
      <c r="C25" s="4">
        <v>24102208</v>
      </c>
      <c r="D25" s="8" t="s">
        <v>20</v>
      </c>
      <c r="E25" s="11" t="s">
        <v>21</v>
      </c>
      <c r="F25" s="3" t="s">
        <v>36</v>
      </c>
      <c r="G25" s="3">
        <v>3</v>
      </c>
      <c r="H25" s="22">
        <v>31000</v>
      </c>
      <c r="I25" s="22">
        <f t="shared" si="0"/>
        <v>93000</v>
      </c>
      <c r="J25" s="22">
        <v>15000</v>
      </c>
      <c r="K25" s="22">
        <f t="shared" si="1"/>
        <v>45000</v>
      </c>
      <c r="L25" s="22">
        <f t="shared" si="2"/>
        <v>23000</v>
      </c>
      <c r="M25" s="22">
        <f t="shared" si="3"/>
        <v>69000</v>
      </c>
    </row>
    <row r="26" spans="2:18" ht="36" customHeight="1" x14ac:dyDescent="0.25">
      <c r="B26" s="1">
        <v>16</v>
      </c>
      <c r="C26" s="4">
        <v>49221505</v>
      </c>
      <c r="D26" s="8" t="s">
        <v>43</v>
      </c>
      <c r="E26" s="11" t="s">
        <v>65</v>
      </c>
      <c r="F26" s="3" t="s">
        <v>34</v>
      </c>
      <c r="G26" s="3">
        <v>2</v>
      </c>
      <c r="H26" s="22">
        <v>234958</v>
      </c>
      <c r="I26" s="22">
        <f t="shared" si="0"/>
        <v>469916</v>
      </c>
      <c r="J26" s="22">
        <v>140000</v>
      </c>
      <c r="K26" s="22">
        <f t="shared" si="1"/>
        <v>280000</v>
      </c>
      <c r="L26" s="22">
        <f t="shared" si="2"/>
        <v>187479</v>
      </c>
      <c r="M26" s="22">
        <f t="shared" si="3"/>
        <v>374958</v>
      </c>
    </row>
    <row r="27" spans="2:18" ht="29.25" customHeight="1" x14ac:dyDescent="0.25">
      <c r="B27" s="1">
        <v>17</v>
      </c>
      <c r="C27" s="4">
        <v>49221505</v>
      </c>
      <c r="D27" s="8" t="s">
        <v>44</v>
      </c>
      <c r="E27" s="11" t="s">
        <v>45</v>
      </c>
      <c r="F27" s="3" t="s">
        <v>36</v>
      </c>
      <c r="G27" s="3">
        <v>4</v>
      </c>
      <c r="H27" s="22">
        <v>65042</v>
      </c>
      <c r="I27" s="22">
        <f t="shared" si="0"/>
        <v>260168</v>
      </c>
      <c r="J27" s="22">
        <v>10000</v>
      </c>
      <c r="K27" s="22">
        <f t="shared" si="1"/>
        <v>40000</v>
      </c>
      <c r="L27" s="22">
        <f t="shared" si="2"/>
        <v>37521</v>
      </c>
      <c r="M27" s="22">
        <f t="shared" si="3"/>
        <v>150084</v>
      </c>
      <c r="R27" t="s">
        <v>71</v>
      </c>
    </row>
    <row r="28" spans="2:18" ht="29.25" customHeight="1" x14ac:dyDescent="0.25">
      <c r="B28" s="1">
        <v>18</v>
      </c>
      <c r="C28" s="4">
        <v>49221505</v>
      </c>
      <c r="D28" s="8" t="s">
        <v>46</v>
      </c>
      <c r="E28" s="11" t="s">
        <v>47</v>
      </c>
      <c r="F28" s="3" t="s">
        <v>36</v>
      </c>
      <c r="G28" s="3">
        <v>2</v>
      </c>
      <c r="H28" s="22">
        <v>316555</v>
      </c>
      <c r="I28" s="22">
        <f t="shared" si="0"/>
        <v>633110</v>
      </c>
      <c r="J28" s="22">
        <v>80000</v>
      </c>
      <c r="K28" s="22">
        <f t="shared" si="1"/>
        <v>160000</v>
      </c>
      <c r="L28" s="22">
        <f t="shared" si="2"/>
        <v>198277.5</v>
      </c>
      <c r="M28" s="22">
        <f t="shared" si="3"/>
        <v>396555</v>
      </c>
    </row>
    <row r="29" spans="2:18" ht="46.5" customHeight="1" x14ac:dyDescent="0.25">
      <c r="B29" s="1">
        <v>19</v>
      </c>
      <c r="C29" s="4">
        <v>49181500</v>
      </c>
      <c r="D29" s="8" t="s">
        <v>48</v>
      </c>
      <c r="E29" s="11" t="s">
        <v>50</v>
      </c>
      <c r="F29" s="3" t="s">
        <v>36</v>
      </c>
      <c r="G29" s="3">
        <v>10</v>
      </c>
      <c r="H29" s="22">
        <v>43321</v>
      </c>
      <c r="I29" s="22">
        <f t="shared" si="0"/>
        <v>433210</v>
      </c>
      <c r="J29" s="22">
        <v>35000</v>
      </c>
      <c r="K29" s="22">
        <f t="shared" si="1"/>
        <v>350000</v>
      </c>
      <c r="L29" s="22">
        <f t="shared" si="2"/>
        <v>39160.5</v>
      </c>
      <c r="M29" s="22">
        <f t="shared" si="3"/>
        <v>391605</v>
      </c>
    </row>
    <row r="30" spans="2:18" ht="39.75" customHeight="1" x14ac:dyDescent="0.25">
      <c r="B30" s="54">
        <v>20</v>
      </c>
      <c r="C30" s="13">
        <v>49181500</v>
      </c>
      <c r="D30" s="16" t="s">
        <v>49</v>
      </c>
      <c r="E30" s="55" t="s">
        <v>51</v>
      </c>
      <c r="F30" s="14" t="s">
        <v>36</v>
      </c>
      <c r="G30" s="14">
        <v>4</v>
      </c>
      <c r="H30" s="22">
        <v>60588</v>
      </c>
      <c r="I30" s="22">
        <f t="shared" si="0"/>
        <v>242352</v>
      </c>
      <c r="J30" s="22">
        <v>40000</v>
      </c>
      <c r="K30" s="22">
        <f t="shared" si="1"/>
        <v>160000</v>
      </c>
      <c r="L30" s="22">
        <f t="shared" si="2"/>
        <v>50294</v>
      </c>
      <c r="M30" s="22">
        <f t="shared" si="3"/>
        <v>201176</v>
      </c>
    </row>
    <row r="31" spans="2:18" s="15" customFormat="1" ht="35.25" customHeight="1" x14ac:dyDescent="0.25">
      <c r="B31" s="54">
        <v>21</v>
      </c>
      <c r="C31" s="13">
        <v>49161509</v>
      </c>
      <c r="D31" s="16" t="s">
        <v>52</v>
      </c>
      <c r="E31" s="55" t="s">
        <v>53</v>
      </c>
      <c r="F31" s="14" t="s">
        <v>36</v>
      </c>
      <c r="G31" s="14">
        <f>22+2</f>
        <v>24</v>
      </c>
      <c r="H31" s="22">
        <v>24700</v>
      </c>
      <c r="I31" s="22">
        <f t="shared" si="0"/>
        <v>592800</v>
      </c>
      <c r="J31" s="22">
        <v>25000</v>
      </c>
      <c r="K31" s="22">
        <f t="shared" si="1"/>
        <v>600000</v>
      </c>
      <c r="L31" s="22">
        <f t="shared" si="2"/>
        <v>24850</v>
      </c>
      <c r="M31" s="22">
        <f t="shared" si="3"/>
        <v>596400</v>
      </c>
    </row>
    <row r="32" spans="2:18" ht="36" customHeight="1" x14ac:dyDescent="0.25">
      <c r="B32" s="54">
        <v>22</v>
      </c>
      <c r="C32" s="13">
        <v>49181509</v>
      </c>
      <c r="D32" s="16" t="s">
        <v>54</v>
      </c>
      <c r="E32" s="56" t="s">
        <v>56</v>
      </c>
      <c r="F32" s="14" t="s">
        <v>55</v>
      </c>
      <c r="G32" s="14">
        <v>40</v>
      </c>
      <c r="H32" s="22">
        <v>9076</v>
      </c>
      <c r="I32" s="22">
        <f t="shared" si="0"/>
        <v>363040</v>
      </c>
      <c r="J32" s="25">
        <v>2000</v>
      </c>
      <c r="K32" s="22">
        <f t="shared" si="1"/>
        <v>80000</v>
      </c>
      <c r="L32" s="22">
        <f t="shared" si="2"/>
        <v>5538</v>
      </c>
      <c r="M32" s="22">
        <f t="shared" si="3"/>
        <v>221520</v>
      </c>
    </row>
    <row r="33" spans="2:15" ht="66" customHeight="1" x14ac:dyDescent="0.25">
      <c r="B33" s="54">
        <v>23</v>
      </c>
      <c r="C33" s="13">
        <v>53101502</v>
      </c>
      <c r="D33" s="16" t="s">
        <v>58</v>
      </c>
      <c r="E33" s="17" t="s">
        <v>61</v>
      </c>
      <c r="F33" s="14" t="s">
        <v>36</v>
      </c>
      <c r="G33" s="14">
        <f>60+20+10</f>
        <v>90</v>
      </c>
      <c r="H33" s="22">
        <v>75100</v>
      </c>
      <c r="I33" s="22">
        <f t="shared" si="0"/>
        <v>6759000</v>
      </c>
      <c r="J33" s="25">
        <f>60000+15000</f>
        <v>75000</v>
      </c>
      <c r="K33" s="22">
        <f t="shared" si="1"/>
        <v>6750000</v>
      </c>
      <c r="L33" s="22">
        <f t="shared" si="2"/>
        <v>75050</v>
      </c>
      <c r="M33" s="22">
        <f t="shared" si="3"/>
        <v>6754500</v>
      </c>
    </row>
    <row r="34" spans="2:15" ht="66" customHeight="1" x14ac:dyDescent="0.25">
      <c r="B34" s="54">
        <v>24</v>
      </c>
      <c r="C34" s="13">
        <v>53101504</v>
      </c>
      <c r="D34" s="16" t="s">
        <v>59</v>
      </c>
      <c r="E34" s="17" t="s">
        <v>62</v>
      </c>
      <c r="F34" s="14" t="s">
        <v>36</v>
      </c>
      <c r="G34" s="14">
        <v>20</v>
      </c>
      <c r="H34" s="22">
        <v>75100</v>
      </c>
      <c r="I34" s="22">
        <f t="shared" si="0"/>
        <v>1502000</v>
      </c>
      <c r="J34" s="25">
        <f t="shared" ref="J34:J36" si="4">60000+15000</f>
        <v>75000</v>
      </c>
      <c r="K34" s="22">
        <f t="shared" si="1"/>
        <v>1500000</v>
      </c>
      <c r="L34" s="22">
        <f t="shared" si="2"/>
        <v>75050</v>
      </c>
      <c r="M34" s="22">
        <f t="shared" si="3"/>
        <v>1501000</v>
      </c>
      <c r="O34" s="24"/>
    </row>
    <row r="35" spans="2:15" ht="66" customHeight="1" x14ac:dyDescent="0.25">
      <c r="B35" s="1">
        <v>25</v>
      </c>
      <c r="C35" s="13">
        <v>53101502</v>
      </c>
      <c r="D35" s="16" t="s">
        <v>60</v>
      </c>
      <c r="E35" s="17" t="s">
        <v>62</v>
      </c>
      <c r="F35" s="14" t="s">
        <v>36</v>
      </c>
      <c r="G35" s="14">
        <f>20+6</f>
        <v>26</v>
      </c>
      <c r="H35" s="22">
        <v>100100</v>
      </c>
      <c r="I35" s="22">
        <f t="shared" si="0"/>
        <v>2602600</v>
      </c>
      <c r="J35" s="25">
        <f t="shared" si="4"/>
        <v>75000</v>
      </c>
      <c r="K35" s="22">
        <f t="shared" si="1"/>
        <v>1950000</v>
      </c>
      <c r="L35" s="22">
        <f t="shared" si="2"/>
        <v>87550</v>
      </c>
      <c r="M35" s="22">
        <f t="shared" si="3"/>
        <v>2276300</v>
      </c>
    </row>
    <row r="36" spans="2:15" ht="66" customHeight="1" x14ac:dyDescent="0.25">
      <c r="B36" s="1">
        <v>26</v>
      </c>
      <c r="C36" s="13">
        <v>53101504</v>
      </c>
      <c r="D36" s="16" t="s">
        <v>64</v>
      </c>
      <c r="E36" s="17" t="s">
        <v>62</v>
      </c>
      <c r="F36" s="14" t="s">
        <v>36</v>
      </c>
      <c r="G36" s="14">
        <v>20</v>
      </c>
      <c r="H36" s="22">
        <v>75100</v>
      </c>
      <c r="I36" s="22">
        <f t="shared" si="0"/>
        <v>1502000</v>
      </c>
      <c r="J36" s="25">
        <f t="shared" si="4"/>
        <v>75000</v>
      </c>
      <c r="K36" s="22">
        <f t="shared" si="1"/>
        <v>1500000</v>
      </c>
      <c r="L36" s="22">
        <f t="shared" si="2"/>
        <v>75050</v>
      </c>
      <c r="M36" s="22">
        <f t="shared" si="3"/>
        <v>1501000</v>
      </c>
    </row>
    <row r="37" spans="2:15" ht="33.75" customHeight="1" x14ac:dyDescent="0.25">
      <c r="B37" s="78" t="s">
        <v>63</v>
      </c>
      <c r="C37" s="79"/>
      <c r="D37" s="79"/>
      <c r="E37" s="79"/>
      <c r="F37" s="79"/>
      <c r="G37" s="80"/>
      <c r="H37" s="19"/>
      <c r="I37" s="22">
        <f t="shared" si="0"/>
        <v>0</v>
      </c>
      <c r="J37" s="22"/>
      <c r="K37" s="22">
        <f t="shared" si="1"/>
        <v>0</v>
      </c>
      <c r="L37" s="22">
        <f t="shared" si="2"/>
        <v>0</v>
      </c>
      <c r="M37" s="22">
        <f t="shared" si="3"/>
        <v>0</v>
      </c>
    </row>
    <row r="38" spans="2:15" x14ac:dyDescent="0.25">
      <c r="B38" s="81" t="s">
        <v>6</v>
      </c>
      <c r="C38" s="82"/>
      <c r="D38" s="82"/>
      <c r="E38" s="82"/>
      <c r="F38" s="82"/>
      <c r="G38" s="83"/>
      <c r="H38" s="20"/>
      <c r="I38" s="23">
        <f>SUM(I11:I37)</f>
        <v>32127616</v>
      </c>
      <c r="J38" s="20"/>
      <c r="K38" s="23">
        <f>SUM(K11:K37)</f>
        <v>24735000</v>
      </c>
      <c r="L38" s="20"/>
      <c r="M38" s="23">
        <f t="shared" si="3"/>
        <v>28431308</v>
      </c>
    </row>
    <row r="39" spans="2:15" x14ac:dyDescent="0.25">
      <c r="B39" s="57" t="s">
        <v>7</v>
      </c>
      <c r="C39" s="58"/>
      <c r="D39" s="58"/>
      <c r="E39" s="58"/>
      <c r="F39" s="58"/>
      <c r="G39" s="59"/>
      <c r="H39" s="20"/>
      <c r="I39" s="23">
        <f>+I38*19%</f>
        <v>6104247.04</v>
      </c>
      <c r="J39" s="20"/>
      <c r="K39" s="23">
        <f>+K38*19%</f>
        <v>4699650</v>
      </c>
      <c r="L39" s="20"/>
      <c r="M39" s="23">
        <f t="shared" si="3"/>
        <v>5401948.5199999996</v>
      </c>
    </row>
    <row r="40" spans="2:15" x14ac:dyDescent="0.25">
      <c r="B40" s="75" t="s">
        <v>8</v>
      </c>
      <c r="C40" s="76"/>
      <c r="D40" s="76"/>
      <c r="E40" s="76"/>
      <c r="F40" s="76"/>
      <c r="G40" s="77"/>
      <c r="H40" s="21"/>
      <c r="I40" s="23">
        <f>SUM(I38:I39)</f>
        <v>38231863.039999999</v>
      </c>
      <c r="J40" s="20"/>
      <c r="K40" s="23">
        <f>SUM(K38:K39)</f>
        <v>29434650</v>
      </c>
      <c r="L40" s="20"/>
      <c r="M40" s="23">
        <f t="shared" si="3"/>
        <v>33833256.519999996</v>
      </c>
    </row>
    <row r="42" spans="2:15" x14ac:dyDescent="0.25">
      <c r="B42" s="26" t="s">
        <v>72</v>
      </c>
      <c r="M42" s="24"/>
    </row>
    <row r="43" spans="2:15" ht="15.75" thickBot="1" x14ac:dyDescent="0.3">
      <c r="B43" t="s">
        <v>76</v>
      </c>
    </row>
    <row r="44" spans="2:15" x14ac:dyDescent="0.25">
      <c r="B44" t="s">
        <v>75</v>
      </c>
      <c r="J44" s="60" t="s">
        <v>73</v>
      </c>
      <c r="K44" s="61"/>
      <c r="L44" s="27">
        <f>+M40</f>
        <v>33833256.519999996</v>
      </c>
    </row>
    <row r="45" spans="2:15" x14ac:dyDescent="0.25">
      <c r="B45" s="28"/>
      <c r="C45" s="29"/>
      <c r="D45" s="29"/>
      <c r="J45" s="30"/>
      <c r="K45" s="31"/>
      <c r="L45" s="32"/>
    </row>
    <row r="46" spans="2:15" x14ac:dyDescent="0.25">
      <c r="B46" s="28"/>
      <c r="C46" s="29"/>
      <c r="D46" s="29"/>
      <c r="J46" s="62" t="s">
        <v>74</v>
      </c>
      <c r="K46" s="63"/>
      <c r="L46" s="32">
        <f>+L44</f>
        <v>33833256.519999996</v>
      </c>
    </row>
    <row r="47" spans="2:15" x14ac:dyDescent="0.25">
      <c r="J47" s="30"/>
      <c r="K47" s="31"/>
      <c r="L47" s="32"/>
    </row>
    <row r="48" spans="2:15" ht="15.75" thickBot="1" x14ac:dyDescent="0.3">
      <c r="B48" s="33"/>
      <c r="C48" s="33"/>
      <c r="D48" s="33"/>
      <c r="J48" s="64" t="s">
        <v>77</v>
      </c>
      <c r="K48" s="65"/>
      <c r="L48" s="34">
        <v>33835884</v>
      </c>
    </row>
  </sheetData>
  <mergeCells count="19">
    <mergeCell ref="G9:G10"/>
    <mergeCell ref="B37:G37"/>
    <mergeCell ref="B38:G38"/>
    <mergeCell ref="B39:G39"/>
    <mergeCell ref="J44:K44"/>
    <mergeCell ref="J46:K46"/>
    <mergeCell ref="J48:K48"/>
    <mergeCell ref="B2:M2"/>
    <mergeCell ref="B3:M3"/>
    <mergeCell ref="B4:M4"/>
    <mergeCell ref="D9:D10"/>
    <mergeCell ref="B9:B10"/>
    <mergeCell ref="C9:C10"/>
    <mergeCell ref="E9:E10"/>
    <mergeCell ref="F9:F10"/>
    <mergeCell ref="H9:I9"/>
    <mergeCell ref="J9:K9"/>
    <mergeCell ref="L9:M9"/>
    <mergeCell ref="B40:G40"/>
  </mergeCells>
  <pageMargins left="0.7" right="0.7" top="0.75" bottom="0.75" header="0.3" footer="0.3"/>
  <pageSetup orientation="portrait" r:id="rId1"/>
  <ignoredErrors>
    <ignoredError sqref="C11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1CC6F-7282-40C8-8CDF-21BBB10E072D}">
  <dimension ref="B4:I35"/>
  <sheetViews>
    <sheetView tabSelected="1" workbookViewId="0">
      <selection activeCell="N16" sqref="N16"/>
    </sheetView>
  </sheetViews>
  <sheetFormatPr baseColWidth="10" defaultRowHeight="15" x14ac:dyDescent="0.25"/>
  <cols>
    <col min="2" max="2" width="6.7109375" customWidth="1"/>
    <col min="3" max="3" width="10" customWidth="1"/>
    <col min="4" max="4" width="14.85546875" customWidth="1"/>
    <col min="5" max="5" width="43.140625" customWidth="1"/>
    <col min="6" max="6" width="9.5703125" customWidth="1"/>
    <col min="7" max="7" width="7.85546875" customWidth="1"/>
    <col min="9" max="9" width="13.140625" customWidth="1"/>
  </cols>
  <sheetData>
    <row r="4" spans="2:9" x14ac:dyDescent="0.25">
      <c r="B4" s="87" t="s">
        <v>78</v>
      </c>
      <c r="C4" s="87" t="s">
        <v>79</v>
      </c>
      <c r="D4" s="87" t="s">
        <v>80</v>
      </c>
      <c r="E4" s="87" t="s">
        <v>81</v>
      </c>
      <c r="F4" s="87" t="s">
        <v>82</v>
      </c>
      <c r="G4" s="87" t="s">
        <v>83</v>
      </c>
      <c r="H4" s="84" t="s">
        <v>66</v>
      </c>
      <c r="I4" s="84"/>
    </row>
    <row r="5" spans="2:9" ht="25.5" x14ac:dyDescent="0.25">
      <c r="B5" s="87"/>
      <c r="C5" s="87"/>
      <c r="D5" s="87"/>
      <c r="E5" s="87"/>
      <c r="F5" s="87"/>
      <c r="G5" s="87"/>
      <c r="H5" s="36" t="s">
        <v>67</v>
      </c>
      <c r="I5" s="36" t="s">
        <v>68</v>
      </c>
    </row>
    <row r="6" spans="2:9" ht="27" customHeight="1" x14ac:dyDescent="0.25">
      <c r="B6" s="37">
        <v>1</v>
      </c>
      <c r="C6" s="38" t="s">
        <v>5</v>
      </c>
      <c r="D6" s="38" t="s">
        <v>31</v>
      </c>
      <c r="E6" s="39" t="s">
        <v>25</v>
      </c>
      <c r="F6" s="35" t="s">
        <v>106</v>
      </c>
      <c r="G6" s="35">
        <v>30</v>
      </c>
      <c r="H6" s="22">
        <v>14230.02</v>
      </c>
      <c r="I6" s="22">
        <f>+H6*G6</f>
        <v>426900.60000000003</v>
      </c>
    </row>
    <row r="7" spans="2:9" ht="25.5" x14ac:dyDescent="0.25">
      <c r="B7" s="37">
        <v>2</v>
      </c>
      <c r="C7" s="40">
        <v>49161504</v>
      </c>
      <c r="D7" s="40" t="s">
        <v>13</v>
      </c>
      <c r="E7" s="39" t="s">
        <v>9</v>
      </c>
      <c r="F7" s="35" t="s">
        <v>106</v>
      </c>
      <c r="G7" s="35">
        <v>10</v>
      </c>
      <c r="H7" s="22">
        <v>125074.95</v>
      </c>
      <c r="I7" s="22">
        <f t="shared" ref="I7:I31" si="0">+H7*G7</f>
        <v>1250749.5</v>
      </c>
    </row>
    <row r="8" spans="2:9" ht="22.5" customHeight="1" x14ac:dyDescent="0.25">
      <c r="B8" s="37">
        <v>3</v>
      </c>
      <c r="C8" s="40">
        <v>49161504</v>
      </c>
      <c r="D8" s="40" t="s">
        <v>13</v>
      </c>
      <c r="E8" s="39" t="s">
        <v>84</v>
      </c>
      <c r="F8" s="35" t="s">
        <v>106</v>
      </c>
      <c r="G8" s="35">
        <v>10</v>
      </c>
      <c r="H8" s="22">
        <v>172749.92</v>
      </c>
      <c r="I8" s="22">
        <f t="shared" si="0"/>
        <v>1727499.2000000002</v>
      </c>
    </row>
    <row r="9" spans="2:9" ht="31.5" customHeight="1" x14ac:dyDescent="0.25">
      <c r="B9" s="37">
        <v>4</v>
      </c>
      <c r="C9" s="40">
        <v>49161504</v>
      </c>
      <c r="D9" s="40" t="s">
        <v>13</v>
      </c>
      <c r="E9" s="39" t="s">
        <v>85</v>
      </c>
      <c r="F9" s="35" t="s">
        <v>106</v>
      </c>
      <c r="G9" s="41">
        <v>10</v>
      </c>
      <c r="H9" s="22">
        <v>147399.94500000001</v>
      </c>
      <c r="I9" s="22">
        <f t="shared" si="0"/>
        <v>1473999.4500000002</v>
      </c>
    </row>
    <row r="10" spans="2:9" ht="18.75" customHeight="1" x14ac:dyDescent="0.25">
      <c r="B10" s="37">
        <v>5</v>
      </c>
      <c r="C10" s="40">
        <v>49161504</v>
      </c>
      <c r="D10" s="40" t="s">
        <v>13</v>
      </c>
      <c r="E10" s="39" t="s">
        <v>86</v>
      </c>
      <c r="F10" s="35" t="s">
        <v>106</v>
      </c>
      <c r="G10" s="35">
        <v>10</v>
      </c>
      <c r="H10" s="22">
        <v>162499.85500000001</v>
      </c>
      <c r="I10" s="22">
        <f t="shared" si="0"/>
        <v>1624998.55</v>
      </c>
    </row>
    <row r="11" spans="2:9" ht="28.5" customHeight="1" x14ac:dyDescent="0.25">
      <c r="B11" s="37">
        <v>6</v>
      </c>
      <c r="C11" s="42">
        <v>53102506</v>
      </c>
      <c r="D11" s="43" t="s">
        <v>57</v>
      </c>
      <c r="E11" s="39" t="s">
        <v>87</v>
      </c>
      <c r="F11" s="35" t="s">
        <v>106</v>
      </c>
      <c r="G11" s="44">
        <v>20</v>
      </c>
      <c r="H11" s="22">
        <v>35700</v>
      </c>
      <c r="I11" s="22">
        <f t="shared" si="0"/>
        <v>714000</v>
      </c>
    </row>
    <row r="12" spans="2:9" ht="31.5" customHeight="1" x14ac:dyDescent="0.25">
      <c r="B12" s="37">
        <v>7</v>
      </c>
      <c r="C12" s="42">
        <v>53102506</v>
      </c>
      <c r="D12" s="43" t="s">
        <v>16</v>
      </c>
      <c r="E12" s="39" t="s">
        <v>88</v>
      </c>
      <c r="F12" s="35" t="s">
        <v>106</v>
      </c>
      <c r="G12" s="35">
        <v>10</v>
      </c>
      <c r="H12" s="22">
        <v>24050.494999999999</v>
      </c>
      <c r="I12" s="22">
        <f t="shared" si="0"/>
        <v>240504.94999999998</v>
      </c>
    </row>
    <row r="13" spans="2:9" ht="27.75" customHeight="1" x14ac:dyDescent="0.25">
      <c r="B13" s="37">
        <v>8</v>
      </c>
      <c r="C13" s="40">
        <v>46161508</v>
      </c>
      <c r="D13" s="40" t="s">
        <v>17</v>
      </c>
      <c r="E13" s="39" t="s">
        <v>32</v>
      </c>
      <c r="F13" s="35" t="s">
        <v>106</v>
      </c>
      <c r="G13" s="35">
        <v>50</v>
      </c>
      <c r="H13" s="22">
        <v>18549.72</v>
      </c>
      <c r="I13" s="22">
        <f t="shared" si="0"/>
        <v>927486</v>
      </c>
    </row>
    <row r="14" spans="2:9" ht="35.25" customHeight="1" x14ac:dyDescent="0.25">
      <c r="B14" s="37">
        <v>9</v>
      </c>
      <c r="C14" s="40">
        <v>49221503</v>
      </c>
      <c r="D14" s="40" t="s">
        <v>18</v>
      </c>
      <c r="E14" s="39" t="s">
        <v>89</v>
      </c>
      <c r="F14" s="35" t="s">
        <v>106</v>
      </c>
      <c r="G14" s="35">
        <v>20</v>
      </c>
      <c r="H14" s="22">
        <v>80926.544999999998</v>
      </c>
      <c r="I14" s="22">
        <f t="shared" si="0"/>
        <v>1618530.9</v>
      </c>
    </row>
    <row r="15" spans="2:9" ht="41.25" customHeight="1" x14ac:dyDescent="0.25">
      <c r="B15" s="37">
        <v>10</v>
      </c>
      <c r="C15" s="40">
        <v>49211805</v>
      </c>
      <c r="D15" s="40" t="s">
        <v>19</v>
      </c>
      <c r="E15" s="39" t="s">
        <v>90</v>
      </c>
      <c r="F15" s="35" t="s">
        <v>106</v>
      </c>
      <c r="G15" s="35">
        <v>50</v>
      </c>
      <c r="H15" s="22">
        <v>19549.915000000001</v>
      </c>
      <c r="I15" s="22">
        <f t="shared" si="0"/>
        <v>977495.75</v>
      </c>
    </row>
    <row r="16" spans="2:9" ht="47.25" customHeight="1" x14ac:dyDescent="0.25">
      <c r="B16" s="37">
        <v>11</v>
      </c>
      <c r="C16" s="40">
        <v>46181504</v>
      </c>
      <c r="D16" s="45" t="s">
        <v>33</v>
      </c>
      <c r="E16" s="39" t="s">
        <v>91</v>
      </c>
      <c r="F16" s="35" t="s">
        <v>106</v>
      </c>
      <c r="G16" s="35">
        <v>30</v>
      </c>
      <c r="H16" s="22">
        <v>58637.25</v>
      </c>
      <c r="I16" s="22">
        <f t="shared" si="0"/>
        <v>1759117.5</v>
      </c>
    </row>
    <row r="17" spans="2:9" ht="25.5" x14ac:dyDescent="0.25">
      <c r="B17" s="37">
        <v>12</v>
      </c>
      <c r="C17" s="40">
        <v>46182201</v>
      </c>
      <c r="D17" s="45" t="s">
        <v>37</v>
      </c>
      <c r="E17" s="39" t="s">
        <v>92</v>
      </c>
      <c r="F17" s="35" t="s">
        <v>106</v>
      </c>
      <c r="G17" s="35">
        <v>30</v>
      </c>
      <c r="H17" s="22">
        <v>84103.25</v>
      </c>
      <c r="I17" s="22">
        <f t="shared" si="0"/>
        <v>2523097.5</v>
      </c>
    </row>
    <row r="18" spans="2:9" ht="41.25" customHeight="1" x14ac:dyDescent="0.25">
      <c r="B18" s="37">
        <v>13</v>
      </c>
      <c r="C18" s="40">
        <v>46182204</v>
      </c>
      <c r="D18" s="45" t="s">
        <v>39</v>
      </c>
      <c r="E18" s="39" t="s">
        <v>40</v>
      </c>
      <c r="F18" s="35" t="s">
        <v>106</v>
      </c>
      <c r="G18" s="35">
        <v>20</v>
      </c>
      <c r="H18" s="22">
        <v>32725</v>
      </c>
      <c r="I18" s="22">
        <f t="shared" si="0"/>
        <v>654500</v>
      </c>
    </row>
    <row r="19" spans="2:9" ht="36.75" customHeight="1" x14ac:dyDescent="0.25">
      <c r="B19" s="37">
        <v>14</v>
      </c>
      <c r="C19" s="40">
        <v>46181505</v>
      </c>
      <c r="D19" s="45" t="s">
        <v>41</v>
      </c>
      <c r="E19" s="39" t="s">
        <v>93</v>
      </c>
      <c r="F19" s="35" t="s">
        <v>106</v>
      </c>
      <c r="G19" s="35">
        <v>20</v>
      </c>
      <c r="H19" s="22">
        <v>36890</v>
      </c>
      <c r="I19" s="22">
        <f t="shared" si="0"/>
        <v>737800</v>
      </c>
    </row>
    <row r="20" spans="2:9" ht="60" customHeight="1" x14ac:dyDescent="0.25">
      <c r="B20" s="37">
        <v>15</v>
      </c>
      <c r="C20" s="40">
        <v>24102208</v>
      </c>
      <c r="D20" s="45" t="s">
        <v>20</v>
      </c>
      <c r="E20" s="39" t="s">
        <v>94</v>
      </c>
      <c r="F20" s="35" t="s">
        <v>106</v>
      </c>
      <c r="G20" s="35">
        <v>3</v>
      </c>
      <c r="H20" s="22">
        <v>27370</v>
      </c>
      <c r="I20" s="22">
        <f t="shared" si="0"/>
        <v>82110</v>
      </c>
    </row>
    <row r="21" spans="2:9" ht="55.5" customHeight="1" x14ac:dyDescent="0.25">
      <c r="B21" s="37">
        <v>16</v>
      </c>
      <c r="C21" s="40">
        <v>49221505</v>
      </c>
      <c r="D21" s="45" t="s">
        <v>43</v>
      </c>
      <c r="E21" s="39" t="s">
        <v>95</v>
      </c>
      <c r="F21" s="35" t="s">
        <v>106</v>
      </c>
      <c r="G21" s="35">
        <v>2</v>
      </c>
      <c r="H21" s="22">
        <v>223100.01</v>
      </c>
      <c r="I21" s="22">
        <f t="shared" si="0"/>
        <v>446200.02</v>
      </c>
    </row>
    <row r="22" spans="2:9" ht="37.5" customHeight="1" x14ac:dyDescent="0.25">
      <c r="B22" s="37">
        <v>17</v>
      </c>
      <c r="C22" s="40">
        <v>49221505</v>
      </c>
      <c r="D22" s="45" t="s">
        <v>44</v>
      </c>
      <c r="E22" s="39" t="s">
        <v>96</v>
      </c>
      <c r="F22" s="35" t="s">
        <v>106</v>
      </c>
      <c r="G22" s="35">
        <v>4</v>
      </c>
      <c r="H22" s="22">
        <v>44649.99</v>
      </c>
      <c r="I22" s="22">
        <f t="shared" si="0"/>
        <v>178599.96</v>
      </c>
    </row>
    <row r="23" spans="2:9" ht="51.75" customHeight="1" x14ac:dyDescent="0.25">
      <c r="B23" s="37">
        <v>18</v>
      </c>
      <c r="C23" s="40">
        <v>49221505</v>
      </c>
      <c r="D23" s="45" t="s">
        <v>46</v>
      </c>
      <c r="E23" s="39" t="s">
        <v>97</v>
      </c>
      <c r="F23" s="35" t="s">
        <v>106</v>
      </c>
      <c r="G23" s="35">
        <v>2</v>
      </c>
      <c r="H23" s="22">
        <v>235950.22500000001</v>
      </c>
      <c r="I23" s="22">
        <f t="shared" si="0"/>
        <v>471900.45</v>
      </c>
    </row>
    <row r="24" spans="2:9" ht="36.75" customHeight="1" x14ac:dyDescent="0.25">
      <c r="B24" s="37">
        <v>19</v>
      </c>
      <c r="C24" s="40">
        <v>49181500</v>
      </c>
      <c r="D24" s="45" t="s">
        <v>48</v>
      </c>
      <c r="E24" s="39" t="s">
        <v>98</v>
      </c>
      <c r="F24" s="35" t="s">
        <v>106</v>
      </c>
      <c r="G24" s="35">
        <v>10</v>
      </c>
      <c r="H24" s="22">
        <v>46600.995000000003</v>
      </c>
      <c r="I24" s="22">
        <f t="shared" si="0"/>
        <v>466009.95</v>
      </c>
    </row>
    <row r="25" spans="2:9" ht="33.75" customHeight="1" x14ac:dyDescent="0.25">
      <c r="B25" s="37">
        <v>20</v>
      </c>
      <c r="C25" s="40">
        <v>49181500</v>
      </c>
      <c r="D25" s="45" t="s">
        <v>49</v>
      </c>
      <c r="E25" s="39" t="s">
        <v>99</v>
      </c>
      <c r="F25" s="35" t="s">
        <v>106</v>
      </c>
      <c r="G25" s="35">
        <v>4</v>
      </c>
      <c r="H25" s="22">
        <v>59849.86</v>
      </c>
      <c r="I25" s="22">
        <f t="shared" si="0"/>
        <v>239399.44</v>
      </c>
    </row>
    <row r="26" spans="2:9" ht="34.5" customHeight="1" x14ac:dyDescent="0.25">
      <c r="B26" s="37">
        <v>21</v>
      </c>
      <c r="C26" s="46">
        <v>49161509</v>
      </c>
      <c r="D26" s="45" t="s">
        <v>52</v>
      </c>
      <c r="E26" s="39" t="s">
        <v>100</v>
      </c>
      <c r="F26" s="35" t="s">
        <v>106</v>
      </c>
      <c r="G26" s="47">
        <f>22+2</f>
        <v>24</v>
      </c>
      <c r="H26" s="22">
        <v>29571.5</v>
      </c>
      <c r="I26" s="22">
        <f t="shared" si="0"/>
        <v>709716</v>
      </c>
    </row>
    <row r="27" spans="2:9" ht="30" customHeight="1" x14ac:dyDescent="0.25">
      <c r="B27" s="37">
        <v>22</v>
      </c>
      <c r="C27" s="40">
        <v>49181509</v>
      </c>
      <c r="D27" s="45" t="s">
        <v>54</v>
      </c>
      <c r="E27" s="48" t="s">
        <v>101</v>
      </c>
      <c r="F27" s="35" t="s">
        <v>106</v>
      </c>
      <c r="G27" s="35">
        <v>40</v>
      </c>
      <c r="H27" s="22">
        <v>6590.22</v>
      </c>
      <c r="I27" s="22">
        <f t="shared" si="0"/>
        <v>263608.8</v>
      </c>
    </row>
    <row r="28" spans="2:9" ht="106.5" customHeight="1" x14ac:dyDescent="0.25">
      <c r="B28" s="37">
        <v>23</v>
      </c>
      <c r="C28" s="46">
        <v>53101502</v>
      </c>
      <c r="D28" s="49" t="s">
        <v>58</v>
      </c>
      <c r="E28" s="50" t="s">
        <v>102</v>
      </c>
      <c r="F28" s="35" t="s">
        <v>106</v>
      </c>
      <c r="G28" s="47">
        <f>60+20+10</f>
        <v>90</v>
      </c>
      <c r="H28" s="22">
        <v>89309.5</v>
      </c>
      <c r="I28" s="22">
        <f t="shared" si="0"/>
        <v>8037855</v>
      </c>
    </row>
    <row r="29" spans="2:9" ht="105" customHeight="1" x14ac:dyDescent="0.25">
      <c r="B29" s="37">
        <v>24</v>
      </c>
      <c r="C29" s="46">
        <v>53101504</v>
      </c>
      <c r="D29" s="49" t="s">
        <v>59</v>
      </c>
      <c r="E29" s="50" t="s">
        <v>103</v>
      </c>
      <c r="F29" s="35" t="s">
        <v>106</v>
      </c>
      <c r="G29" s="47">
        <v>20</v>
      </c>
      <c r="H29" s="22">
        <v>89309.5</v>
      </c>
      <c r="I29" s="22">
        <f t="shared" si="0"/>
        <v>1786190</v>
      </c>
    </row>
    <row r="30" spans="2:9" ht="102" x14ac:dyDescent="0.25">
      <c r="B30" s="37">
        <v>25</v>
      </c>
      <c r="C30" s="46">
        <v>53101502</v>
      </c>
      <c r="D30" s="49" t="s">
        <v>60</v>
      </c>
      <c r="E30" s="50" t="s">
        <v>104</v>
      </c>
      <c r="F30" s="35" t="s">
        <v>106</v>
      </c>
      <c r="G30" s="47">
        <f>20+6</f>
        <v>26</v>
      </c>
      <c r="H30" s="22">
        <v>104184.5</v>
      </c>
      <c r="I30" s="22">
        <f t="shared" si="0"/>
        <v>2708797</v>
      </c>
    </row>
    <row r="31" spans="2:9" ht="103.5" customHeight="1" x14ac:dyDescent="0.25">
      <c r="B31" s="37">
        <v>26</v>
      </c>
      <c r="C31" s="46">
        <v>53101504</v>
      </c>
      <c r="D31" s="49" t="s">
        <v>64</v>
      </c>
      <c r="E31" s="50" t="s">
        <v>105</v>
      </c>
      <c r="F31" s="35" t="s">
        <v>106</v>
      </c>
      <c r="G31" s="47">
        <v>20</v>
      </c>
      <c r="H31" s="22">
        <v>89309.5</v>
      </c>
      <c r="I31" s="22">
        <f t="shared" si="0"/>
        <v>1786190</v>
      </c>
    </row>
    <row r="32" spans="2:9" ht="33.75" customHeight="1" x14ac:dyDescent="0.25">
      <c r="B32" s="78" t="s">
        <v>63</v>
      </c>
      <c r="C32" s="79"/>
      <c r="D32" s="79"/>
      <c r="E32" s="79"/>
      <c r="F32" s="79"/>
      <c r="G32" s="80"/>
      <c r="H32" s="22"/>
      <c r="I32" s="22"/>
    </row>
    <row r="33" spans="2:9" x14ac:dyDescent="0.25">
      <c r="B33" s="85" t="s">
        <v>6</v>
      </c>
      <c r="C33" s="85"/>
      <c r="D33" s="85"/>
      <c r="E33" s="85"/>
      <c r="F33" s="85"/>
      <c r="G33" s="85"/>
      <c r="H33" s="51"/>
      <c r="I33" s="52">
        <f>SUM(I6:I31)</f>
        <v>33833256.520000003</v>
      </c>
    </row>
    <row r="34" spans="2:9" x14ac:dyDescent="0.25">
      <c r="B34" s="86" t="s">
        <v>7</v>
      </c>
      <c r="C34" s="86"/>
      <c r="D34" s="86"/>
      <c r="E34" s="86"/>
      <c r="F34" s="86"/>
      <c r="G34" s="86"/>
      <c r="H34" s="51"/>
      <c r="I34" s="53"/>
    </row>
    <row r="35" spans="2:9" x14ac:dyDescent="0.25">
      <c r="B35" s="86" t="s">
        <v>8</v>
      </c>
      <c r="C35" s="86"/>
      <c r="D35" s="86"/>
      <c r="E35" s="86"/>
      <c r="F35" s="86"/>
      <c r="G35" s="86"/>
      <c r="H35" s="51"/>
      <c r="I35" s="52">
        <f>+I33</f>
        <v>33833256.520000003</v>
      </c>
    </row>
  </sheetData>
  <mergeCells count="11">
    <mergeCell ref="H4:I4"/>
    <mergeCell ref="B33:G33"/>
    <mergeCell ref="B34:G34"/>
    <mergeCell ref="B35:G35"/>
    <mergeCell ref="B32:G32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orientation="portrait" r:id="rId1"/>
  <ignoredErrors>
    <ignoredError sqref="C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</vt:lpstr>
      <vt:lpstr>CUADRO CON IVA INCLUIDO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Eliana Margarita Montes Navarrro</cp:lastModifiedBy>
  <dcterms:created xsi:type="dcterms:W3CDTF">2021-10-29T16:15:10Z</dcterms:created>
  <dcterms:modified xsi:type="dcterms:W3CDTF">2021-11-30T18:51:54Z</dcterms:modified>
</cp:coreProperties>
</file>