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https://icbfgob-my.sharepoint.com/personal/daniela_matos_icbf_gov_co/Documents/Documentos/VIGENCIA 2021/1000 DIAS VIGENCIA 2021-2022/CZ CARMEN DE BOLIVAR/"/>
    </mc:Choice>
  </mc:AlternateContent>
  <xr:revisionPtr revIDLastSave="0" documentId="8_{73AD099D-6D8B-4DB2-B1E8-BE5CC86D5924}" xr6:coauthVersionLast="45" xr6:coauthVersionMax="45" xr10:uidLastSave="{00000000-0000-0000-0000-000000000000}"/>
  <bookViews>
    <workbookView xWindow="-120" yWindow="-120" windowWidth="24240" windowHeight="13140" activeTab="1" xr2:uid="{00000000-000D-0000-FFFF-FFFF00000000}"/>
  </bookViews>
  <sheets>
    <sheet name="Apalancamiento 1 mes - 2021" sheetId="3" r:id="rId1"/>
    <sheet name="2022 - 7 meses"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9" i="1" l="1"/>
  <c r="K37" i="1"/>
  <c r="D35" i="1"/>
  <c r="H35" i="1"/>
  <c r="G35" i="1"/>
  <c r="F35" i="1"/>
  <c r="E35" i="1"/>
  <c r="C35" i="1"/>
  <c r="B35" i="1"/>
  <c r="H45" i="1" l="1"/>
  <c r="H47" i="1" s="1"/>
  <c r="B45" i="1"/>
  <c r="B47" i="1" s="1"/>
  <c r="C45" i="1"/>
  <c r="C47" i="1" s="1"/>
  <c r="D45" i="1"/>
  <c r="D47" i="1" s="1"/>
  <c r="B33" i="3" l="1"/>
  <c r="B39" i="3" s="1"/>
  <c r="B41" i="3" l="1"/>
  <c r="B43" i="3" l="1"/>
  <c r="B45" i="3" s="1"/>
  <c r="G45" i="1" l="1"/>
  <c r="G47" i="1" s="1"/>
  <c r="E45" i="1" l="1"/>
  <c r="E47" i="1" s="1"/>
  <c r="F45" i="1"/>
  <c r="F47" i="1" s="1"/>
  <c r="B49" i="1" l="1"/>
  <c r="B51" i="1" s="1"/>
</calcChain>
</file>

<file path=xl/sharedStrings.xml><?xml version="1.0" encoding="utf-8"?>
<sst xmlns="http://schemas.openxmlformats.org/spreadsheetml/2006/main" count="90" uniqueCount="57">
  <si>
    <t>REGIONAL</t>
  </si>
  <si>
    <t>MUJERES GESTANTES</t>
  </si>
  <si>
    <t>NIÑOS MENORES DE 5 AÑOS</t>
  </si>
  <si>
    <t>PAPELERÍA</t>
  </si>
  <si>
    <t>Lápices de madera color negro No. 2</t>
  </si>
  <si>
    <t>Gancho legajador plástico, tamaño oficio</t>
  </si>
  <si>
    <t>Folder celuguía plástico, tamaño oficio</t>
  </si>
  <si>
    <t xml:space="preserve">Fotocopias </t>
  </si>
  <si>
    <t>TALENTO HUMANO</t>
  </si>
  <si>
    <t>RACIONES FAMILIARES PARA PREPARAR -RFPP</t>
  </si>
  <si>
    <t>TRANSPORTE TALENTO HUMANO</t>
  </si>
  <si>
    <t>COMUNICACIONES</t>
  </si>
  <si>
    <t>COSTO ADMINISTRATIVO</t>
  </si>
  <si>
    <t>TOTAL</t>
  </si>
  <si>
    <t>Marcadores</t>
  </si>
  <si>
    <t>Cartulinas</t>
  </si>
  <si>
    <t>Bolígrafos</t>
  </si>
  <si>
    <t>Papel periódico</t>
  </si>
  <si>
    <t>Papel kraf</t>
  </si>
  <si>
    <t>Papel bond tamaño carta</t>
  </si>
  <si>
    <t>Resaltadores</t>
  </si>
  <si>
    <t>Cinta adhesiva</t>
  </si>
  <si>
    <t>Pegante</t>
  </si>
  <si>
    <r>
      <t xml:space="preserve">Coordinador técnico - administrativo
</t>
    </r>
    <r>
      <rPr>
        <i/>
        <sz val="11"/>
        <color theme="1"/>
        <rFont val="Calibri"/>
        <family val="2"/>
        <scheme val="minor"/>
      </rPr>
      <t>1 por hasta 2 UDS</t>
    </r>
  </si>
  <si>
    <r>
      <t xml:space="preserve">Profesional en nutrición y dietética 
</t>
    </r>
    <r>
      <rPr>
        <i/>
        <sz val="11"/>
        <color theme="1"/>
        <rFont val="Calibri"/>
        <family val="2"/>
        <scheme val="minor"/>
      </rPr>
      <t>1 por UDS</t>
    </r>
  </si>
  <si>
    <r>
      <t xml:space="preserve">Profesional del área social 
</t>
    </r>
    <r>
      <rPr>
        <i/>
        <sz val="11"/>
        <color theme="1"/>
        <rFont val="Calibri"/>
        <family val="2"/>
        <scheme val="minor"/>
      </rPr>
      <t>1 por UDS</t>
    </r>
  </si>
  <si>
    <r>
      <t xml:space="preserve">Auxiliar de Enfermería 
</t>
    </r>
    <r>
      <rPr>
        <i/>
        <sz val="11"/>
        <color theme="1"/>
        <rFont val="Calibri"/>
        <family val="2"/>
        <scheme val="minor"/>
      </rPr>
      <t>1 por UDS</t>
    </r>
  </si>
  <si>
    <r>
      <t xml:space="preserve">Gestores Comunitarios
</t>
    </r>
    <r>
      <rPr>
        <i/>
        <sz val="11"/>
        <color theme="1"/>
        <rFont val="Calibri"/>
        <family val="2"/>
        <scheme val="minor"/>
      </rPr>
      <t>3 por UDS</t>
    </r>
  </si>
  <si>
    <r>
      <t xml:space="preserve">Apoyo administrativo
</t>
    </r>
    <r>
      <rPr>
        <i/>
        <sz val="11"/>
        <color theme="1"/>
        <rFont val="Calibri"/>
        <family val="2"/>
        <scheme val="minor"/>
      </rPr>
      <t>1 por hasta 2 UDS</t>
    </r>
  </si>
  <si>
    <t>ENERO</t>
  </si>
  <si>
    <t xml:space="preserve">FEBRERO </t>
  </si>
  <si>
    <t>MARZO</t>
  </si>
  <si>
    <t>ABRIL</t>
  </si>
  <si>
    <t>MAYO</t>
  </si>
  <si>
    <t>JUNIO</t>
  </si>
  <si>
    <t>JULIO</t>
  </si>
  <si>
    <t>MUJERES G</t>
  </si>
  <si>
    <t>NIÑOS</t>
  </si>
  <si>
    <t>CUPOS (54% NN / 46% MG)</t>
  </si>
  <si>
    <t>VALOR UNITARIO ALC</t>
  </si>
  <si>
    <t>VALOR UNITARIO KIT AC</t>
  </si>
  <si>
    <t>VALOR UNITARIO RFPP</t>
  </si>
  <si>
    <t>BOLÍVAR</t>
  </si>
  <si>
    <t>TOTAL POR 8 UNIDADES</t>
  </si>
  <si>
    <r>
      <rPr>
        <b/>
        <sz val="9"/>
        <color theme="1"/>
        <rFont val="Arial"/>
        <family val="2"/>
      </rPr>
      <t xml:space="preserve">Nota: </t>
    </r>
    <r>
      <rPr>
        <sz val="9"/>
        <color theme="1"/>
        <rFont val="Arial"/>
        <family val="2"/>
      </rPr>
      <t>El valor de la RFPP incluye los valores asociados a transporte de los mismos (incluyendo alistamiento, embalaje y almacenamiento) y empaque secundario (incluyendo el envío de este a los puntos de entrega).</t>
    </r>
  </si>
  <si>
    <t>DICIEMBRE</t>
  </si>
  <si>
    <t>TOTAL UNIDAD DE SERVICIO - 1 MES</t>
  </si>
  <si>
    <t>DOTACIÓN INICIAL (1)</t>
  </si>
  <si>
    <r>
      <rPr>
        <b/>
        <sz val="9"/>
        <color theme="1"/>
        <rFont val="Arial"/>
        <family val="2"/>
      </rPr>
      <t>Nota (1)</t>
    </r>
    <r>
      <rPr>
        <sz val="9"/>
        <color theme="1"/>
        <rFont val="Arial"/>
        <family val="2"/>
      </rPr>
      <t>: El valor de la dotación inicial presentado en esta estructura de costos corresponde al 50% del valor total de la dotación para una Unidad de Servicio y deberá utilizarse para adquirir nuevos equipos antropométricos de acuerdo con la necesidad, que reemplacen aquellos que se encuentren deteriorados. Este concepto complementa el valor asignado al inicio de la vigencia 2021, donde se brindó el otro 50% como reposición de dotación.</t>
    </r>
  </si>
  <si>
    <t>RACIONES FAMILIARES PARA PREPARAR -RFPP (2)</t>
  </si>
  <si>
    <t>KIT ALIMENTACIÓN COMPLEMENTARIA (3)</t>
  </si>
  <si>
    <t>ALIMENTO LISTO PARA EL CONSUMO (4)</t>
  </si>
  <si>
    <r>
      <rPr>
        <b/>
        <sz val="9"/>
        <color theme="1"/>
        <rFont val="Arial"/>
        <family val="2"/>
      </rPr>
      <t xml:space="preserve">Nota (2): </t>
    </r>
    <r>
      <rPr>
        <sz val="9"/>
        <color theme="1"/>
        <rFont val="Arial"/>
        <family val="2"/>
      </rPr>
      <t xml:space="preserve">El valor de la RFPP incluye los valores asociados a transporte de los mismos (incluyendo alistamiento, embalaje y almacenamiento) y empaque secundario (incluyendo el envío de este a los puntos de entrega).
En esta estructura de costos, para el mes de marzo únicamente se contempla RFPP para mujeres gestantes, considerando que para el caso de los niños se contempla la entrega del ALC. No obstante, de acuerdo con la dinámica de la Unidad de Servicio, donde las rotaciones pueden presentarse en distintos meses, independiente de cual sea, se debe tener en cuenta que el niño con riesgo de desnutrición aguda al ingresar a la modalidad (primer mes de atención del niño) recibe únicamente ALC (fase de mejoramiento del manual operativo) y a partir del segundo mes de atención del niño, siempre que haya mejorado su estado nutricional, inicia a recibir la RFPP (fase de mantenimiento del manual operativo). Esta precisión es aplicable para cada uno de los meses de ejecución del contrato.  </t>
    </r>
  </si>
  <si>
    <r>
      <rPr>
        <b/>
        <sz val="9"/>
        <color theme="1"/>
        <rFont val="Arial"/>
        <family val="2"/>
      </rPr>
      <t>Nota (3)</t>
    </r>
    <r>
      <rPr>
        <sz val="9"/>
        <color theme="1"/>
        <rFont val="Arial"/>
        <family val="2"/>
      </rPr>
      <t>: El kit de alimentación complementaria, si bien está contemplado como concepto en el mes de Enero, se entregará a los niños y niñas hijos nacidos de las mujeres gestantes atendidas en la modalidad, en el momento de su egreso, es decir a los 6 meses de edad, en el mes que corresponda. Estos recursos no deberán considerarse como inejecuciones, pues será un concepto de gasto que se utilizará durante toda la vigencia del contrato, a necesidad. De acuerdo con la proporción de gestantes (binomio madre-hijo) a atenderse por Unidad de Servicio, se proyectan 69 egresos de niños al cumplir 6 meses de edad durante la vigencia, por lo tanto, el concepto de gasto se establece para 69 usuarios.</t>
    </r>
  </si>
  <si>
    <r>
      <rPr>
        <b/>
        <sz val="9"/>
        <color theme="1"/>
        <rFont val="Arial"/>
        <family val="2"/>
      </rPr>
      <t>Nota (4)</t>
    </r>
    <r>
      <rPr>
        <sz val="9"/>
        <color theme="1"/>
        <rFont val="Arial"/>
        <family val="2"/>
      </rPr>
      <t>: Si bien el concepto de gasto relacionado con la compra del Alimento Listo para el Consumo -ALC se presenta en el mes de marzo, las orientaciones técnicas relacionadas con la utilización de este se emitirán en detalle por la Dirección de Nutrición.</t>
    </r>
  </si>
  <si>
    <t>NIÑOS 
6-59 meses</t>
  </si>
  <si>
    <t>TOTAL UNIDAD DE SERVICIO - 7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</si>
</sst>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font>
    <font>
      <sz val="11"/>
      <name val="Calibri"/>
      <family val="2"/>
      <scheme val="minor"/>
    </font>
    <font>
      <i/>
      <sz val="11"/>
      <color theme="1"/>
      <name val="Calibri"/>
      <family val="2"/>
      <scheme val="minor"/>
    </font>
    <font>
      <sz val="9"/>
      <color theme="1"/>
      <name val="Arial"/>
      <family val="2"/>
    </font>
    <font>
      <b/>
      <sz val="9"/>
      <color theme="1"/>
      <name val="Arial"/>
      <family val="2"/>
    </font>
  </fonts>
  <fills count="13">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s>
  <borders count="26">
    <border>
      <left/>
      <right/>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4">
    <xf numFmtId="0" fontId="0" fillId="0" borderId="0"/>
    <xf numFmtId="42"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cellStyleXfs>
  <cellXfs count="67">
    <xf numFmtId="0" fontId="0" fillId="0" borderId="0" xfId="0"/>
    <xf numFmtId="0" fontId="2" fillId="2" borderId="1" xfId="0" applyFont="1" applyFill="1" applyBorder="1"/>
    <xf numFmtId="0" fontId="2" fillId="2" borderId="2" xfId="0" applyFont="1" applyFill="1" applyBorder="1" applyAlignment="1">
      <alignment horizontal="center" vertical="center"/>
    </xf>
    <xf numFmtId="0" fontId="0" fillId="0" borderId="3" xfId="0" applyBorder="1"/>
    <xf numFmtId="0" fontId="0" fillId="0" borderId="4" xfId="0" applyBorder="1"/>
    <xf numFmtId="0" fontId="0" fillId="3" borderId="0" xfId="0" applyFill="1" applyBorder="1"/>
    <xf numFmtId="0" fontId="2" fillId="2" borderId="3" xfId="0" applyFont="1" applyFill="1" applyBorder="1"/>
    <xf numFmtId="0" fontId="2" fillId="2" borderId="4" xfId="0" applyFont="1" applyFill="1" applyBorder="1" applyAlignment="1">
      <alignment horizontal="center" vertical="center"/>
    </xf>
    <xf numFmtId="1" fontId="2" fillId="2" borderId="4" xfId="0" applyNumberFormat="1" applyFont="1" applyFill="1" applyBorder="1" applyAlignment="1">
      <alignment horizontal="center" vertical="center"/>
    </xf>
    <xf numFmtId="0" fontId="2" fillId="2" borderId="5" xfId="0" applyFont="1" applyFill="1" applyBorder="1"/>
    <xf numFmtId="0" fontId="0" fillId="3" borderId="6" xfId="0" applyFill="1" applyBorder="1"/>
    <xf numFmtId="0" fontId="0" fillId="0" borderId="7" xfId="0" applyBorder="1"/>
    <xf numFmtId="0" fontId="0" fillId="0" borderId="0" xfId="0" applyBorder="1"/>
    <xf numFmtId="0" fontId="0" fillId="3" borderId="6" xfId="0" applyFill="1" applyBorder="1" applyAlignment="1">
      <alignment horizontal="center" vertical="center"/>
    </xf>
    <xf numFmtId="0" fontId="2" fillId="2" borderId="4" xfId="0" applyFont="1" applyFill="1" applyBorder="1" applyAlignment="1">
      <alignment horizontal="center" vertical="center" wrapText="1"/>
    </xf>
    <xf numFmtId="0" fontId="0" fillId="0" borderId="0" xfId="0" applyAlignment="1">
      <alignment horizontal="center" vertical="center"/>
    </xf>
    <xf numFmtId="0" fontId="0" fillId="0" borderId="6" xfId="0" applyBorder="1"/>
    <xf numFmtId="42" fontId="3" fillId="4" borderId="4" xfId="3" applyFont="1" applyFill="1" applyBorder="1" applyAlignment="1">
      <alignment horizontal="center" vertical="center"/>
    </xf>
    <xf numFmtId="42" fontId="3" fillId="0" borderId="0" xfId="3" applyFont="1" applyBorder="1" applyAlignment="1">
      <alignment horizontal="center" vertical="center"/>
    </xf>
    <xf numFmtId="0" fontId="0" fillId="5" borderId="5" xfId="0" applyFill="1" applyBorder="1"/>
    <xf numFmtId="0" fontId="0" fillId="5" borderId="5" xfId="0" applyFill="1" applyBorder="1" applyAlignment="1">
      <alignment wrapText="1"/>
    </xf>
    <xf numFmtId="0" fontId="2" fillId="2" borderId="5" xfId="0" applyFont="1" applyFill="1" applyBorder="1" applyAlignment="1">
      <alignment wrapText="1"/>
    </xf>
    <xf numFmtId="42" fontId="4" fillId="4" borderId="4" xfId="1" applyFont="1" applyFill="1" applyBorder="1"/>
    <xf numFmtId="0" fontId="0" fillId="0" borderId="5" xfId="0" applyBorder="1"/>
    <xf numFmtId="42" fontId="0" fillId="4" borderId="4" xfId="0" applyNumberFormat="1" applyFill="1" applyBorder="1"/>
    <xf numFmtId="0" fontId="2" fillId="2" borderId="10" xfId="0" applyFont="1" applyFill="1" applyBorder="1"/>
    <xf numFmtId="42" fontId="3" fillId="0" borderId="11" xfId="3" applyFont="1" applyBorder="1" applyAlignment="1">
      <alignment horizontal="center" vertical="center"/>
    </xf>
    <xf numFmtId="42" fontId="2" fillId="2" borderId="12" xfId="0" applyNumberFormat="1" applyFont="1" applyFill="1" applyBorder="1"/>
    <xf numFmtId="42" fontId="0" fillId="0" borderId="0" xfId="0" applyNumberFormat="1"/>
    <xf numFmtId="0" fontId="0" fillId="3" borderId="17" xfId="0" applyFill="1" applyBorder="1" applyAlignment="1">
      <alignment wrapText="1"/>
    </xf>
    <xf numFmtId="0" fontId="0" fillId="3" borderId="0" xfId="0" applyFill="1" applyBorder="1" applyAlignment="1">
      <alignment wrapText="1"/>
    </xf>
    <xf numFmtId="0" fontId="0" fillId="3" borderId="16" xfId="0" applyFill="1" applyBorder="1" applyAlignment="1">
      <alignment wrapText="1"/>
    </xf>
    <xf numFmtId="42" fontId="3" fillId="0" borderId="10" xfId="3" applyFont="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2" fillId="6" borderId="5" xfId="0" applyFont="1" applyFill="1" applyBorder="1" applyAlignment="1">
      <alignment wrapText="1"/>
    </xf>
    <xf numFmtId="42" fontId="0" fillId="6" borderId="4" xfId="0" applyNumberFormat="1" applyFill="1" applyBorder="1"/>
    <xf numFmtId="0" fontId="2" fillId="6" borderId="10" xfId="0" applyFont="1" applyFill="1" applyBorder="1"/>
    <xf numFmtId="0" fontId="2" fillId="7" borderId="5" xfId="0" applyFont="1" applyFill="1" applyBorder="1" applyAlignment="1">
      <alignment wrapText="1"/>
    </xf>
    <xf numFmtId="42" fontId="0" fillId="7" borderId="4" xfId="0" applyNumberFormat="1" applyFill="1" applyBorder="1"/>
    <xf numFmtId="0" fontId="2" fillId="7" borderId="10" xfId="0" applyFont="1" applyFill="1" applyBorder="1"/>
    <xf numFmtId="0" fontId="2" fillId="12" borderId="5" xfId="0" applyFont="1" applyFill="1" applyBorder="1"/>
    <xf numFmtId="42" fontId="3" fillId="10" borderId="4" xfId="2" applyFont="1" applyFill="1" applyBorder="1" applyAlignment="1">
      <alignment horizontal="center" vertical="center"/>
    </xf>
    <xf numFmtId="0" fontId="2" fillId="2" borderId="22" xfId="0" applyFont="1" applyFill="1" applyBorder="1" applyAlignment="1">
      <alignment horizontal="center" vertical="center"/>
    </xf>
    <xf numFmtId="42" fontId="3" fillId="0" borderId="21" xfId="3" applyFont="1" applyBorder="1" applyAlignment="1">
      <alignment horizontal="center" vertical="center"/>
    </xf>
    <xf numFmtId="0" fontId="2" fillId="2" borderId="9" xfId="0" applyFont="1" applyFill="1" applyBorder="1" applyAlignment="1">
      <alignment horizontal="center" vertical="center" wrapText="1"/>
    </xf>
    <xf numFmtId="0" fontId="0" fillId="5" borderId="13" xfId="0" applyFill="1" applyBorder="1" applyAlignment="1">
      <alignment horizontal="center"/>
    </xf>
    <xf numFmtId="0" fontId="0" fillId="5" borderId="15" xfId="0" applyFill="1" applyBorder="1" applyAlignment="1">
      <alignment horizontal="center"/>
    </xf>
    <xf numFmtId="0" fontId="0" fillId="5" borderId="14" xfId="0" applyFill="1" applyBorder="1" applyAlignment="1">
      <alignment horizontal="center"/>
    </xf>
    <xf numFmtId="0" fontId="6" fillId="9" borderId="18" xfId="0" applyFont="1" applyFill="1" applyBorder="1" applyAlignment="1">
      <alignment horizontal="left"/>
    </xf>
    <xf numFmtId="0" fontId="6" fillId="9" borderId="19" xfId="0" applyFont="1" applyFill="1" applyBorder="1" applyAlignment="1">
      <alignment horizontal="left"/>
    </xf>
    <xf numFmtId="0" fontId="6" fillId="9" borderId="20" xfId="0" applyFont="1" applyFill="1" applyBorder="1" applyAlignment="1">
      <alignment horizontal="left"/>
    </xf>
    <xf numFmtId="0" fontId="6" fillId="8" borderId="18" xfId="0" applyFont="1" applyFill="1" applyBorder="1" applyAlignment="1">
      <alignment horizontal="left" wrapText="1"/>
    </xf>
    <xf numFmtId="0" fontId="6" fillId="8" borderId="19" xfId="0" applyFont="1" applyFill="1" applyBorder="1" applyAlignment="1">
      <alignment horizontal="left" wrapText="1"/>
    </xf>
    <xf numFmtId="0" fontId="6" fillId="8" borderId="20" xfId="0" applyFont="1" applyFill="1" applyBorder="1" applyAlignment="1">
      <alignment horizontal="left" wrapText="1"/>
    </xf>
    <xf numFmtId="0" fontId="6" fillId="6" borderId="18" xfId="0" applyFont="1" applyFill="1" applyBorder="1" applyAlignment="1">
      <alignment horizontal="left" wrapText="1"/>
    </xf>
    <xf numFmtId="0" fontId="6" fillId="6" borderId="19" xfId="0" applyFont="1" applyFill="1" applyBorder="1" applyAlignment="1">
      <alignment horizontal="left" wrapText="1"/>
    </xf>
    <xf numFmtId="0" fontId="6" fillId="6" borderId="20" xfId="0" applyFont="1" applyFill="1" applyBorder="1" applyAlignment="1">
      <alignment horizontal="left" wrapText="1"/>
    </xf>
    <xf numFmtId="0" fontId="6" fillId="9" borderId="18" xfId="0" applyFont="1" applyFill="1" applyBorder="1" applyAlignment="1">
      <alignment horizontal="left" wrapText="1"/>
    </xf>
    <xf numFmtId="0" fontId="6" fillId="9" borderId="19" xfId="0" applyFont="1" applyFill="1" applyBorder="1" applyAlignment="1">
      <alignment horizontal="left" wrapText="1"/>
    </xf>
    <xf numFmtId="0" fontId="6" fillId="9" borderId="20" xfId="0" applyFont="1" applyFill="1" applyBorder="1" applyAlignment="1">
      <alignment horizontal="left" wrapText="1"/>
    </xf>
    <xf numFmtId="0" fontId="6" fillId="11" borderId="18" xfId="0" applyFont="1" applyFill="1" applyBorder="1" applyAlignment="1">
      <alignment horizontal="left" wrapText="1"/>
    </xf>
    <xf numFmtId="0" fontId="6" fillId="11" borderId="19" xfId="0" applyFont="1" applyFill="1" applyBorder="1" applyAlignment="1">
      <alignment horizontal="left" wrapText="1"/>
    </xf>
    <xf numFmtId="0" fontId="6" fillId="11" borderId="20" xfId="0" applyFont="1" applyFill="1" applyBorder="1" applyAlignment="1">
      <alignment horizontal="left" wrapText="1"/>
    </xf>
    <xf numFmtId="0" fontId="2" fillId="9" borderId="23" xfId="0" applyFont="1" applyFill="1" applyBorder="1" applyAlignment="1">
      <alignment horizontal="center" vertical="center"/>
    </xf>
    <xf numFmtId="0" fontId="2" fillId="9" borderId="24" xfId="0" applyFont="1" applyFill="1" applyBorder="1" applyAlignment="1">
      <alignment horizontal="center" vertical="center"/>
    </xf>
    <xf numFmtId="0" fontId="2" fillId="9" borderId="25" xfId="0" applyFont="1" applyFill="1" applyBorder="1" applyAlignment="1">
      <alignment horizontal="center" vertical="center"/>
    </xf>
  </cellXfs>
  <cellStyles count="4">
    <cellStyle name="Moneda [0]" xfId="1" builtinId="7"/>
    <cellStyle name="Moneda [0] 2" xfId="3" xr:uid="{00000000-0005-0000-0000-000001000000}"/>
    <cellStyle name="Moneda [0] 3" xfId="2" xr:uid="{00000000-0005-0000-0000-000002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B07C0-E5D9-4B3F-A59E-E31B67CFE6B3}">
  <dimension ref="A1:L47"/>
  <sheetViews>
    <sheetView workbookViewId="0">
      <pane ySplit="8" topLeftCell="A28" activePane="bottomLeft" state="frozen"/>
      <selection pane="bottomLeft" activeCell="B45" sqref="B45"/>
    </sheetView>
  </sheetViews>
  <sheetFormatPr baseColWidth="10" defaultRowHeight="15" x14ac:dyDescent="0.25"/>
  <cols>
    <col min="1" max="1" width="43.85546875" customWidth="1"/>
    <col min="2" max="2" width="16.5703125" customWidth="1"/>
    <col min="3" max="3" width="1.5703125" customWidth="1"/>
    <col min="4" max="4" width="22.5703125" bestFit="1" customWidth="1"/>
    <col min="6" max="6" width="11.42578125" bestFit="1" customWidth="1"/>
  </cols>
  <sheetData>
    <row r="1" spans="1:4" ht="15.75" thickBot="1" x14ac:dyDescent="0.3"/>
    <row r="2" spans="1:4" x14ac:dyDescent="0.25">
      <c r="A2" s="1" t="s">
        <v>0</v>
      </c>
      <c r="B2" s="2" t="s">
        <v>42</v>
      </c>
    </row>
    <row r="3" spans="1:4" ht="6.75" customHeight="1" x14ac:dyDescent="0.25">
      <c r="A3" s="3"/>
      <c r="B3" s="4"/>
    </row>
    <row r="4" spans="1:4" x14ac:dyDescent="0.25">
      <c r="A4" s="6" t="s">
        <v>38</v>
      </c>
      <c r="B4" s="7">
        <v>150</v>
      </c>
    </row>
    <row r="5" spans="1:4" x14ac:dyDescent="0.25">
      <c r="A5" s="6" t="s">
        <v>1</v>
      </c>
      <c r="B5" s="8">
        <v>69</v>
      </c>
    </row>
    <row r="6" spans="1:4" x14ac:dyDescent="0.25">
      <c r="A6" s="9" t="s">
        <v>2</v>
      </c>
      <c r="B6" s="8">
        <v>81</v>
      </c>
    </row>
    <row r="7" spans="1:4" ht="6" customHeight="1" x14ac:dyDescent="0.25">
      <c r="A7" s="10"/>
      <c r="B7" s="11"/>
    </row>
    <row r="8" spans="1:4" s="15" customFormat="1" x14ac:dyDescent="0.25">
      <c r="A8" s="13"/>
      <c r="B8" s="7" t="s">
        <v>45</v>
      </c>
    </row>
    <row r="9" spans="1:4" ht="6" customHeight="1" x14ac:dyDescent="0.25">
      <c r="A9" s="10"/>
      <c r="B9" s="12"/>
    </row>
    <row r="10" spans="1:4" x14ac:dyDescent="0.25">
      <c r="A10" s="9" t="s">
        <v>3</v>
      </c>
      <c r="B10" s="17">
        <v>291676.75</v>
      </c>
      <c r="C10" s="18"/>
      <c r="D10" s="28"/>
    </row>
    <row r="11" spans="1:4" x14ac:dyDescent="0.25">
      <c r="A11" s="19" t="s">
        <v>14</v>
      </c>
      <c r="B11" s="46"/>
      <c r="D11" s="28"/>
    </row>
    <row r="12" spans="1:4" x14ac:dyDescent="0.25">
      <c r="A12" s="19" t="s">
        <v>15</v>
      </c>
      <c r="B12" s="47"/>
      <c r="D12" s="28"/>
    </row>
    <row r="13" spans="1:4" x14ac:dyDescent="0.25">
      <c r="A13" s="19" t="s">
        <v>16</v>
      </c>
      <c r="B13" s="47"/>
      <c r="D13" s="28"/>
    </row>
    <row r="14" spans="1:4" x14ac:dyDescent="0.25">
      <c r="A14" s="19" t="s">
        <v>4</v>
      </c>
      <c r="B14" s="47"/>
      <c r="D14" s="28"/>
    </row>
    <row r="15" spans="1:4" x14ac:dyDescent="0.25">
      <c r="A15" s="19" t="s">
        <v>17</v>
      </c>
      <c r="B15" s="47"/>
      <c r="D15" s="28"/>
    </row>
    <row r="16" spans="1:4" x14ac:dyDescent="0.25">
      <c r="A16" s="19" t="s">
        <v>18</v>
      </c>
      <c r="B16" s="47"/>
      <c r="D16" s="28"/>
    </row>
    <row r="17" spans="1:4" x14ac:dyDescent="0.25">
      <c r="A17" s="19" t="s">
        <v>19</v>
      </c>
      <c r="B17" s="47"/>
      <c r="D17" s="28"/>
    </row>
    <row r="18" spans="1:4" x14ac:dyDescent="0.25">
      <c r="A18" s="19" t="s">
        <v>5</v>
      </c>
      <c r="B18" s="47"/>
      <c r="D18" s="28"/>
    </row>
    <row r="19" spans="1:4" x14ac:dyDescent="0.25">
      <c r="A19" s="19" t="s">
        <v>20</v>
      </c>
      <c r="B19" s="47"/>
      <c r="D19" s="28"/>
    </row>
    <row r="20" spans="1:4" x14ac:dyDescent="0.25">
      <c r="A20" s="19" t="s">
        <v>21</v>
      </c>
      <c r="B20" s="47"/>
      <c r="D20" s="28"/>
    </row>
    <row r="21" spans="1:4" x14ac:dyDescent="0.25">
      <c r="A21" s="19" t="s">
        <v>6</v>
      </c>
      <c r="B21" s="47"/>
      <c r="D21" s="28"/>
    </row>
    <row r="22" spans="1:4" x14ac:dyDescent="0.25">
      <c r="A22" s="19" t="s">
        <v>22</v>
      </c>
      <c r="B22" s="47"/>
      <c r="D22" s="28"/>
    </row>
    <row r="23" spans="1:4" x14ac:dyDescent="0.25">
      <c r="A23" s="19" t="s">
        <v>7</v>
      </c>
      <c r="B23" s="48"/>
      <c r="D23" s="28"/>
    </row>
    <row r="24" spans="1:4" ht="5.25" customHeight="1" x14ac:dyDescent="0.25">
      <c r="A24" s="16"/>
      <c r="B24" s="12"/>
      <c r="D24" s="28"/>
    </row>
    <row r="25" spans="1:4" x14ac:dyDescent="0.25">
      <c r="A25" s="9" t="s">
        <v>8</v>
      </c>
      <c r="B25" s="17">
        <v>15470319</v>
      </c>
      <c r="C25" s="15"/>
      <c r="D25" s="28"/>
    </row>
    <row r="26" spans="1:4" ht="30" x14ac:dyDescent="0.25">
      <c r="A26" s="20" t="s">
        <v>23</v>
      </c>
      <c r="B26" s="46"/>
      <c r="D26" s="28"/>
    </row>
    <row r="27" spans="1:4" ht="30" x14ac:dyDescent="0.25">
      <c r="A27" s="20" t="s">
        <v>24</v>
      </c>
      <c r="B27" s="47"/>
      <c r="D27" s="28"/>
    </row>
    <row r="28" spans="1:4" ht="30" x14ac:dyDescent="0.25">
      <c r="A28" s="20" t="s">
        <v>25</v>
      </c>
      <c r="B28" s="47"/>
      <c r="D28" s="28"/>
    </row>
    <row r="29" spans="1:4" ht="30" x14ac:dyDescent="0.25">
      <c r="A29" s="20" t="s">
        <v>26</v>
      </c>
      <c r="B29" s="47"/>
      <c r="D29" s="28"/>
    </row>
    <row r="30" spans="1:4" ht="30" x14ac:dyDescent="0.25">
      <c r="A30" s="20" t="s">
        <v>27</v>
      </c>
      <c r="B30" s="47"/>
      <c r="D30" s="28"/>
    </row>
    <row r="31" spans="1:4" ht="30" x14ac:dyDescent="0.25">
      <c r="A31" s="20" t="s">
        <v>28</v>
      </c>
      <c r="B31" s="48"/>
      <c r="D31" s="28"/>
    </row>
    <row r="32" spans="1:4" ht="6.75" customHeight="1" x14ac:dyDescent="0.25">
      <c r="A32" s="16"/>
      <c r="B32" s="12"/>
      <c r="D32" s="28"/>
    </row>
    <row r="33" spans="1:12" x14ac:dyDescent="0.25">
      <c r="A33" s="21" t="s">
        <v>9</v>
      </c>
      <c r="B33" s="22">
        <f>+($B$5*$E$37)+($B$6*$F$37)</f>
        <v>30353017.94245173</v>
      </c>
      <c r="D33" s="28"/>
    </row>
    <row r="34" spans="1:12" ht="5.25" customHeight="1" thickBot="1" x14ac:dyDescent="0.3">
      <c r="A34" s="16"/>
      <c r="B34" s="29"/>
    </row>
    <row r="35" spans="1:12" x14ac:dyDescent="0.25">
      <c r="A35" s="9" t="s">
        <v>10</v>
      </c>
      <c r="B35" s="17">
        <v>3688784.1184397559</v>
      </c>
      <c r="D35" s="1" t="s">
        <v>41</v>
      </c>
      <c r="E35" s="33" t="s">
        <v>36</v>
      </c>
      <c r="F35" s="34" t="s">
        <v>37</v>
      </c>
    </row>
    <row r="36" spans="1:12" ht="5.25" customHeight="1" x14ac:dyDescent="0.25">
      <c r="A36" s="16"/>
      <c r="B36" s="12"/>
    </row>
    <row r="37" spans="1:12" ht="15.75" thickBot="1" x14ac:dyDescent="0.3">
      <c r="A37" s="9" t="s">
        <v>11</v>
      </c>
      <c r="B37" s="17">
        <v>84422.233333333337</v>
      </c>
      <c r="E37" s="32">
        <v>246627.63932210699</v>
      </c>
      <c r="F37" s="26">
        <v>164638.40529909075</v>
      </c>
    </row>
    <row r="38" spans="1:12" ht="5.25" customHeight="1" x14ac:dyDescent="0.25">
      <c r="A38" s="16"/>
      <c r="B38" s="12"/>
    </row>
    <row r="39" spans="1:12" x14ac:dyDescent="0.25">
      <c r="A39" s="9" t="s">
        <v>12</v>
      </c>
      <c r="B39" s="24">
        <f>(B10+B25+B33+B35+B37)*0.03</f>
        <v>1496646.6013267445</v>
      </c>
      <c r="D39" s="28"/>
    </row>
    <row r="40" spans="1:12" ht="5.25" customHeight="1" x14ac:dyDescent="0.25">
      <c r="A40" s="16"/>
      <c r="B40" s="12"/>
      <c r="D40" s="28"/>
    </row>
    <row r="41" spans="1:12" x14ac:dyDescent="0.25">
      <c r="A41" s="9" t="s">
        <v>13</v>
      </c>
      <c r="B41" s="24">
        <f>B10+B25+B33+B35+B37+B39</f>
        <v>51384866.645551562</v>
      </c>
      <c r="D41" s="28"/>
    </row>
    <row r="42" spans="1:12" ht="5.25" customHeight="1" x14ac:dyDescent="0.25">
      <c r="A42" s="23"/>
      <c r="B42" s="4"/>
    </row>
    <row r="43" spans="1:12" ht="15.75" thickBot="1" x14ac:dyDescent="0.3">
      <c r="A43" s="25" t="s">
        <v>46</v>
      </c>
      <c r="B43" s="27">
        <f>ROUND(SUM(B41:B41),0)</f>
        <v>51384867</v>
      </c>
    </row>
    <row r="45" spans="1:12" ht="15.75" thickBot="1" x14ac:dyDescent="0.3">
      <c r="A45" s="25" t="s">
        <v>43</v>
      </c>
      <c r="B45" s="27">
        <f>B43*8</f>
        <v>411078936</v>
      </c>
    </row>
    <row r="46" spans="1:12" ht="15.75" thickBot="1" x14ac:dyDescent="0.3">
      <c r="B46" s="28"/>
    </row>
    <row r="47" spans="1:12" ht="15.75" thickBot="1" x14ac:dyDescent="0.3">
      <c r="A47" s="49" t="s">
        <v>44</v>
      </c>
      <c r="B47" s="50"/>
      <c r="C47" s="50"/>
      <c r="D47" s="50"/>
      <c r="E47" s="50"/>
      <c r="F47" s="50"/>
      <c r="G47" s="50"/>
      <c r="H47" s="50"/>
      <c r="I47" s="50"/>
      <c r="J47" s="50"/>
      <c r="K47" s="50"/>
      <c r="L47" s="51"/>
    </row>
  </sheetData>
  <mergeCells count="3">
    <mergeCell ref="B26:B31"/>
    <mergeCell ref="B11:B23"/>
    <mergeCell ref="A47:L4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56"/>
  <sheetViews>
    <sheetView tabSelected="1" workbookViewId="0">
      <pane ySplit="8" topLeftCell="A40" activePane="bottomLeft" state="frozen"/>
      <selection pane="bottomLeft" activeCell="D51" sqref="D51"/>
    </sheetView>
  </sheetViews>
  <sheetFormatPr baseColWidth="10" defaultRowHeight="15" x14ac:dyDescent="0.25"/>
  <cols>
    <col min="1" max="1" width="45.28515625" customWidth="1"/>
    <col min="2" max="8" width="16.5703125" customWidth="1"/>
    <col min="9" max="9" width="1.5703125" customWidth="1"/>
    <col min="10" max="10" width="22.5703125" bestFit="1" customWidth="1"/>
    <col min="12" max="12" width="11.42578125" bestFit="1" customWidth="1"/>
  </cols>
  <sheetData>
    <row r="1" spans="1:10" ht="15.75" thickBot="1" x14ac:dyDescent="0.3">
      <c r="C1" s="5"/>
      <c r="D1" s="5"/>
      <c r="E1" s="5"/>
      <c r="F1" s="5"/>
      <c r="G1" s="5"/>
      <c r="H1" s="5"/>
    </row>
    <row r="2" spans="1:10" x14ac:dyDescent="0.25">
      <c r="A2" s="1" t="s">
        <v>0</v>
      </c>
      <c r="B2" s="2" t="s">
        <v>42</v>
      </c>
      <c r="C2" s="5"/>
      <c r="D2" s="5"/>
      <c r="E2" s="5"/>
      <c r="F2" s="5"/>
      <c r="G2" s="5"/>
      <c r="H2" s="5"/>
    </row>
    <row r="3" spans="1:10" ht="6.75" customHeight="1" x14ac:dyDescent="0.25">
      <c r="A3" s="3"/>
      <c r="B3" s="4"/>
      <c r="C3" s="5"/>
      <c r="D3" s="5"/>
      <c r="E3" s="5"/>
      <c r="F3" s="5"/>
      <c r="G3" s="5"/>
      <c r="H3" s="5"/>
    </row>
    <row r="4" spans="1:10" x14ac:dyDescent="0.25">
      <c r="A4" s="6" t="s">
        <v>38</v>
      </c>
      <c r="B4" s="7">
        <v>150</v>
      </c>
      <c r="C4" s="5"/>
      <c r="D4" s="5"/>
      <c r="E4" s="5"/>
      <c r="F4" s="5"/>
      <c r="G4" s="5"/>
      <c r="H4" s="5"/>
    </row>
    <row r="5" spans="1:10" x14ac:dyDescent="0.25">
      <c r="A5" s="6" t="s">
        <v>1</v>
      </c>
      <c r="B5" s="8">
        <v>69</v>
      </c>
      <c r="C5" s="5"/>
      <c r="D5" s="5"/>
      <c r="E5" s="5"/>
      <c r="F5" s="5"/>
      <c r="G5" s="5"/>
      <c r="H5" s="5"/>
    </row>
    <row r="6" spans="1:10" x14ac:dyDescent="0.25">
      <c r="A6" s="9" t="s">
        <v>2</v>
      </c>
      <c r="B6" s="8">
        <v>81</v>
      </c>
      <c r="C6" s="5"/>
      <c r="D6" s="5"/>
      <c r="E6" s="5"/>
      <c r="F6" s="5"/>
      <c r="G6" s="5"/>
      <c r="H6" s="5"/>
    </row>
    <row r="7" spans="1:10" ht="6" customHeight="1" x14ac:dyDescent="0.25">
      <c r="A7" s="10"/>
      <c r="B7" s="11"/>
      <c r="C7" s="12"/>
      <c r="D7" s="12"/>
      <c r="E7" s="12"/>
      <c r="F7" s="12"/>
      <c r="G7" s="12"/>
      <c r="H7" s="12"/>
    </row>
    <row r="8" spans="1:10" s="15" customFormat="1" x14ac:dyDescent="0.25">
      <c r="A8" s="13"/>
      <c r="B8" s="7" t="s">
        <v>29</v>
      </c>
      <c r="C8" s="7" t="s">
        <v>30</v>
      </c>
      <c r="D8" s="14" t="s">
        <v>31</v>
      </c>
      <c r="E8" s="14" t="s">
        <v>32</v>
      </c>
      <c r="F8" s="14" t="s">
        <v>33</v>
      </c>
      <c r="G8" s="14" t="s">
        <v>34</v>
      </c>
      <c r="H8" s="14" t="s">
        <v>35</v>
      </c>
    </row>
    <row r="9" spans="1:10" ht="6" customHeight="1" x14ac:dyDescent="0.25">
      <c r="A9" s="10"/>
      <c r="B9" s="12"/>
      <c r="C9" s="5"/>
      <c r="D9" s="5"/>
      <c r="E9" s="5"/>
      <c r="F9" s="5"/>
      <c r="G9" s="5"/>
      <c r="H9" s="5"/>
    </row>
    <row r="10" spans="1:10" x14ac:dyDescent="0.25">
      <c r="A10" s="41" t="s">
        <v>47</v>
      </c>
      <c r="B10" s="42">
        <v>1876817</v>
      </c>
      <c r="C10" s="5"/>
      <c r="D10" s="5"/>
      <c r="E10" s="5"/>
      <c r="F10" s="5"/>
      <c r="G10" s="5"/>
      <c r="H10" s="5"/>
    </row>
    <row r="11" spans="1:10" ht="5.25" customHeight="1" x14ac:dyDescent="0.25">
      <c r="A11" s="16"/>
      <c r="B11" s="12"/>
      <c r="C11" s="5"/>
      <c r="D11" s="5"/>
      <c r="E11" s="5"/>
      <c r="F11" s="5"/>
      <c r="G11" s="5"/>
      <c r="H11" s="5"/>
    </row>
    <row r="12" spans="1:10" x14ac:dyDescent="0.25">
      <c r="A12" s="9" t="s">
        <v>3</v>
      </c>
      <c r="B12" s="17">
        <v>300427.05249999999</v>
      </c>
      <c r="C12" s="17">
        <v>300427.05249999999</v>
      </c>
      <c r="D12" s="17">
        <v>300427.05249999999</v>
      </c>
      <c r="E12" s="17">
        <v>300427.05249999999</v>
      </c>
      <c r="F12" s="17">
        <v>300427.05249999999</v>
      </c>
      <c r="G12" s="17">
        <v>300427.05249999999</v>
      </c>
      <c r="H12" s="17">
        <v>300427.05249999999</v>
      </c>
      <c r="I12" s="18"/>
      <c r="J12" s="28"/>
    </row>
    <row r="13" spans="1:10" x14ac:dyDescent="0.25">
      <c r="A13" s="19" t="s">
        <v>14</v>
      </c>
      <c r="B13" s="46"/>
      <c r="C13" s="46"/>
      <c r="D13" s="46"/>
      <c r="E13" s="46"/>
      <c r="F13" s="46"/>
      <c r="G13" s="46"/>
      <c r="H13" s="46"/>
      <c r="J13" s="28"/>
    </row>
    <row r="14" spans="1:10" x14ac:dyDescent="0.25">
      <c r="A14" s="19" t="s">
        <v>15</v>
      </c>
      <c r="B14" s="47"/>
      <c r="C14" s="47"/>
      <c r="D14" s="47"/>
      <c r="E14" s="47"/>
      <c r="F14" s="47"/>
      <c r="G14" s="47"/>
      <c r="H14" s="47"/>
      <c r="J14" s="28"/>
    </row>
    <row r="15" spans="1:10" x14ac:dyDescent="0.25">
      <c r="A15" s="19" t="s">
        <v>16</v>
      </c>
      <c r="B15" s="47"/>
      <c r="C15" s="47"/>
      <c r="D15" s="47"/>
      <c r="E15" s="47"/>
      <c r="F15" s="47"/>
      <c r="G15" s="47"/>
      <c r="H15" s="47"/>
      <c r="J15" s="28"/>
    </row>
    <row r="16" spans="1:10" x14ac:dyDescent="0.25">
      <c r="A16" s="19" t="s">
        <v>4</v>
      </c>
      <c r="B16" s="47"/>
      <c r="C16" s="47"/>
      <c r="D16" s="47"/>
      <c r="E16" s="47"/>
      <c r="F16" s="47"/>
      <c r="G16" s="47"/>
      <c r="H16" s="47"/>
      <c r="J16" s="28"/>
    </row>
    <row r="17" spans="1:10" x14ac:dyDescent="0.25">
      <c r="A17" s="19" t="s">
        <v>17</v>
      </c>
      <c r="B17" s="47"/>
      <c r="C17" s="47"/>
      <c r="D17" s="47"/>
      <c r="E17" s="47"/>
      <c r="F17" s="47"/>
      <c r="G17" s="47"/>
      <c r="H17" s="47"/>
      <c r="J17" s="28"/>
    </row>
    <row r="18" spans="1:10" x14ac:dyDescent="0.25">
      <c r="A18" s="19" t="s">
        <v>18</v>
      </c>
      <c r="B18" s="47"/>
      <c r="C18" s="47"/>
      <c r="D18" s="47"/>
      <c r="E18" s="47"/>
      <c r="F18" s="47"/>
      <c r="G18" s="47"/>
      <c r="H18" s="47"/>
      <c r="J18" s="28"/>
    </row>
    <row r="19" spans="1:10" x14ac:dyDescent="0.25">
      <c r="A19" s="19" t="s">
        <v>19</v>
      </c>
      <c r="B19" s="47"/>
      <c r="C19" s="47"/>
      <c r="D19" s="47"/>
      <c r="E19" s="47"/>
      <c r="F19" s="47"/>
      <c r="G19" s="47"/>
      <c r="H19" s="47"/>
      <c r="J19" s="28"/>
    </row>
    <row r="20" spans="1:10" x14ac:dyDescent="0.25">
      <c r="A20" s="19" t="s">
        <v>5</v>
      </c>
      <c r="B20" s="47"/>
      <c r="C20" s="47"/>
      <c r="D20" s="47"/>
      <c r="E20" s="47"/>
      <c r="F20" s="47"/>
      <c r="G20" s="47"/>
      <c r="H20" s="47"/>
      <c r="J20" s="28"/>
    </row>
    <row r="21" spans="1:10" x14ac:dyDescent="0.25">
      <c r="A21" s="19" t="s">
        <v>20</v>
      </c>
      <c r="B21" s="47"/>
      <c r="C21" s="47"/>
      <c r="D21" s="47"/>
      <c r="E21" s="47"/>
      <c r="F21" s="47"/>
      <c r="G21" s="47"/>
      <c r="H21" s="47"/>
      <c r="J21" s="28"/>
    </row>
    <row r="22" spans="1:10" x14ac:dyDescent="0.25">
      <c r="A22" s="19" t="s">
        <v>21</v>
      </c>
      <c r="B22" s="47"/>
      <c r="C22" s="47"/>
      <c r="D22" s="47"/>
      <c r="E22" s="47"/>
      <c r="F22" s="47"/>
      <c r="G22" s="47"/>
      <c r="H22" s="47"/>
      <c r="J22" s="28"/>
    </row>
    <row r="23" spans="1:10" x14ac:dyDescent="0.25">
      <c r="A23" s="19" t="s">
        <v>6</v>
      </c>
      <c r="B23" s="47"/>
      <c r="C23" s="47"/>
      <c r="D23" s="47"/>
      <c r="E23" s="47"/>
      <c r="F23" s="47"/>
      <c r="G23" s="47"/>
      <c r="H23" s="47"/>
      <c r="J23" s="28"/>
    </row>
    <row r="24" spans="1:10" x14ac:dyDescent="0.25">
      <c r="A24" s="19" t="s">
        <v>22</v>
      </c>
      <c r="B24" s="47"/>
      <c r="C24" s="47"/>
      <c r="D24" s="47"/>
      <c r="E24" s="47"/>
      <c r="F24" s="47"/>
      <c r="G24" s="47"/>
      <c r="H24" s="47"/>
      <c r="J24" s="28"/>
    </row>
    <row r="25" spans="1:10" x14ac:dyDescent="0.25">
      <c r="A25" s="19" t="s">
        <v>7</v>
      </c>
      <c r="B25" s="48"/>
      <c r="C25" s="48"/>
      <c r="D25" s="48"/>
      <c r="E25" s="48"/>
      <c r="F25" s="48"/>
      <c r="G25" s="48"/>
      <c r="H25" s="48"/>
      <c r="J25" s="28"/>
    </row>
    <row r="26" spans="1:10" ht="5.25" customHeight="1" x14ac:dyDescent="0.25">
      <c r="A26" s="16"/>
      <c r="B26" s="12"/>
      <c r="C26" s="12"/>
      <c r="D26" s="12"/>
      <c r="E26" s="12"/>
      <c r="F26" s="12"/>
      <c r="G26" s="12"/>
      <c r="H26" s="12"/>
      <c r="J26" s="28"/>
    </row>
    <row r="27" spans="1:10" x14ac:dyDescent="0.25">
      <c r="A27" s="9" t="s">
        <v>8</v>
      </c>
      <c r="B27" s="17">
        <v>15934428.57</v>
      </c>
      <c r="C27" s="17">
        <v>15934428.57</v>
      </c>
      <c r="D27" s="17">
        <v>15934428.57</v>
      </c>
      <c r="E27" s="17">
        <v>15934428.57</v>
      </c>
      <c r="F27" s="17">
        <v>15934428.57</v>
      </c>
      <c r="G27" s="17">
        <v>15934428.57</v>
      </c>
      <c r="H27" s="17">
        <v>15934428.57</v>
      </c>
      <c r="I27" s="15"/>
      <c r="J27" s="28"/>
    </row>
    <row r="28" spans="1:10" ht="30" x14ac:dyDescent="0.25">
      <c r="A28" s="20" t="s">
        <v>23</v>
      </c>
      <c r="B28" s="46"/>
      <c r="C28" s="46"/>
      <c r="D28" s="46"/>
      <c r="E28" s="46"/>
      <c r="F28" s="46"/>
      <c r="G28" s="46"/>
      <c r="H28" s="46"/>
      <c r="J28" s="28"/>
    </row>
    <row r="29" spans="1:10" ht="30" x14ac:dyDescent="0.25">
      <c r="A29" s="20" t="s">
        <v>24</v>
      </c>
      <c r="B29" s="47"/>
      <c r="C29" s="47"/>
      <c r="D29" s="47"/>
      <c r="E29" s="47"/>
      <c r="F29" s="47"/>
      <c r="G29" s="47"/>
      <c r="H29" s="47"/>
      <c r="J29" s="28"/>
    </row>
    <row r="30" spans="1:10" ht="30" x14ac:dyDescent="0.25">
      <c r="A30" s="20" t="s">
        <v>25</v>
      </c>
      <c r="B30" s="47"/>
      <c r="C30" s="47"/>
      <c r="D30" s="47"/>
      <c r="E30" s="47"/>
      <c r="F30" s="47"/>
      <c r="G30" s="47"/>
      <c r="H30" s="47"/>
      <c r="J30" s="28"/>
    </row>
    <row r="31" spans="1:10" ht="30" x14ac:dyDescent="0.25">
      <c r="A31" s="20" t="s">
        <v>26</v>
      </c>
      <c r="B31" s="47"/>
      <c r="C31" s="47"/>
      <c r="D31" s="47"/>
      <c r="E31" s="47"/>
      <c r="F31" s="47"/>
      <c r="G31" s="47"/>
      <c r="H31" s="47"/>
      <c r="J31" s="28"/>
    </row>
    <row r="32" spans="1:10" ht="30.75" thickBot="1" x14ac:dyDescent="0.3">
      <c r="A32" s="20" t="s">
        <v>27</v>
      </c>
      <c r="B32" s="47"/>
      <c r="C32" s="47"/>
      <c r="D32" s="47"/>
      <c r="E32" s="47"/>
      <c r="F32" s="47"/>
      <c r="G32" s="47"/>
      <c r="H32" s="47"/>
      <c r="J32" s="28"/>
    </row>
    <row r="33" spans="1:12" ht="30" x14ac:dyDescent="0.25">
      <c r="A33" s="20" t="s">
        <v>28</v>
      </c>
      <c r="B33" s="48"/>
      <c r="C33" s="48"/>
      <c r="D33" s="48"/>
      <c r="E33" s="48"/>
      <c r="F33" s="48"/>
      <c r="G33" s="48"/>
      <c r="H33" s="48"/>
      <c r="J33" s="64" t="s">
        <v>41</v>
      </c>
      <c r="K33" s="43" t="s">
        <v>36</v>
      </c>
      <c r="L33" s="45" t="s">
        <v>55</v>
      </c>
    </row>
    <row r="34" spans="1:12" ht="6.75" customHeight="1" thickBot="1" x14ac:dyDescent="0.3">
      <c r="A34" s="16"/>
      <c r="B34" s="12"/>
      <c r="C34" s="12"/>
      <c r="D34" s="12"/>
      <c r="E34" s="12"/>
      <c r="F34" s="12"/>
      <c r="G34" s="12"/>
      <c r="H34" s="12"/>
      <c r="J34" s="65"/>
    </row>
    <row r="35" spans="1:12" ht="15.75" thickBot="1" x14ac:dyDescent="0.3">
      <c r="A35" s="21" t="s">
        <v>49</v>
      </c>
      <c r="B35" s="22">
        <f>+($B$5*$K$35)+($B$6*$L$35)</f>
        <v>31263608.4807253</v>
      </c>
      <c r="C35" s="22">
        <f>+($B$5*$K$35)+($B$6*$L$35)</f>
        <v>31263608.4807253</v>
      </c>
      <c r="D35" s="22">
        <f>+($B$5*$K$35)</f>
        <v>17527826.326622158</v>
      </c>
      <c r="E35" s="22">
        <f>+($B$5*$K$35)+($B$6*$L$35)</f>
        <v>31263608.4807253</v>
      </c>
      <c r="F35" s="22">
        <f>+($B$5*$K$35)+($B$6*$L$35)</f>
        <v>31263608.4807253</v>
      </c>
      <c r="G35" s="22">
        <f>+($B$5*$K$35)+($B$6*$L$35)</f>
        <v>31263608.4807253</v>
      </c>
      <c r="H35" s="22">
        <f>+($B$5*$K$35)+($B$6*$L$35)</f>
        <v>31263608.4807253</v>
      </c>
      <c r="J35" s="66"/>
      <c r="K35" s="44">
        <v>254026.4685017704</v>
      </c>
      <c r="L35" s="44">
        <v>169577.55745806347</v>
      </c>
    </row>
    <row r="36" spans="1:12" ht="5.25" customHeight="1" x14ac:dyDescent="0.25">
      <c r="A36" s="16"/>
      <c r="B36" s="29"/>
      <c r="C36" s="29"/>
      <c r="D36" s="29"/>
      <c r="E36" s="29"/>
      <c r="F36" s="29"/>
      <c r="G36" s="29"/>
      <c r="H36" s="29"/>
    </row>
    <row r="37" spans="1:12" ht="15.75" thickBot="1" x14ac:dyDescent="0.3">
      <c r="A37" s="35" t="s">
        <v>50</v>
      </c>
      <c r="B37" s="36">
        <v>5728384</v>
      </c>
      <c r="C37" s="30"/>
      <c r="E37" s="30"/>
      <c r="F37" s="30"/>
      <c r="G37" s="30"/>
      <c r="H37" s="30"/>
      <c r="J37" s="37" t="s">
        <v>40</v>
      </c>
      <c r="K37" s="26">
        <f>$B$37/$B$5</f>
        <v>83020.057971014496</v>
      </c>
    </row>
    <row r="38" spans="1:12" ht="5.25" customHeight="1" x14ac:dyDescent="0.25">
      <c r="A38" s="16"/>
      <c r="B38" s="12"/>
      <c r="C38" s="12"/>
      <c r="D38" s="30"/>
      <c r="E38" s="12"/>
      <c r="F38" s="12"/>
      <c r="G38" s="12"/>
      <c r="H38" s="12"/>
    </row>
    <row r="39" spans="1:12" ht="15.75" thickBot="1" x14ac:dyDescent="0.3">
      <c r="A39" s="38" t="s">
        <v>51</v>
      </c>
      <c r="B39" s="30"/>
      <c r="C39" s="30"/>
      <c r="D39" s="39">
        <f>($B$6*30)*$K$39</f>
        <v>6379892.0999999996</v>
      </c>
      <c r="E39" s="30"/>
      <c r="F39" s="30"/>
      <c r="G39" s="30"/>
      <c r="H39" s="30"/>
      <c r="J39" s="40" t="s">
        <v>39</v>
      </c>
      <c r="K39" s="26">
        <v>2625.47</v>
      </c>
    </row>
    <row r="40" spans="1:12" ht="5.25" customHeight="1" x14ac:dyDescent="0.25">
      <c r="A40" s="16"/>
      <c r="B40" s="31"/>
      <c r="C40" s="31"/>
      <c r="D40" s="31"/>
      <c r="E40" s="31"/>
      <c r="F40" s="31"/>
      <c r="G40" s="31"/>
      <c r="H40" s="31"/>
    </row>
    <row r="41" spans="1:12" x14ac:dyDescent="0.25">
      <c r="A41" s="9" t="s">
        <v>10</v>
      </c>
      <c r="B41" s="17">
        <v>3799447.6419929485</v>
      </c>
      <c r="C41" s="17">
        <v>3799447.6419929485</v>
      </c>
      <c r="D41" s="17">
        <v>3799447.6419929485</v>
      </c>
      <c r="E41" s="17">
        <v>3799447.6419929485</v>
      </c>
      <c r="F41" s="17">
        <v>3799447.6419929485</v>
      </c>
      <c r="G41" s="17">
        <v>3799447.6419929485</v>
      </c>
      <c r="H41" s="17">
        <v>3799447.6419929485</v>
      </c>
    </row>
    <row r="42" spans="1:12" ht="5.25" customHeight="1" x14ac:dyDescent="0.25">
      <c r="A42" s="16"/>
      <c r="B42" s="12"/>
      <c r="C42" s="12"/>
      <c r="D42" s="12"/>
      <c r="E42" s="12"/>
      <c r="F42" s="12"/>
      <c r="G42" s="12"/>
      <c r="H42" s="12"/>
    </row>
    <row r="43" spans="1:12" x14ac:dyDescent="0.25">
      <c r="A43" s="9" t="s">
        <v>11</v>
      </c>
      <c r="B43" s="17">
        <v>86954.900333333338</v>
      </c>
      <c r="C43" s="17">
        <v>86954.900333333338</v>
      </c>
      <c r="D43" s="17">
        <v>86954.900333333338</v>
      </c>
      <c r="E43" s="17">
        <v>86954.900333333338</v>
      </c>
      <c r="F43" s="17">
        <v>86954.900333333338</v>
      </c>
      <c r="G43" s="17">
        <v>86954.900333333338</v>
      </c>
      <c r="H43" s="17">
        <v>86954.900333333338</v>
      </c>
    </row>
    <row r="44" spans="1:12" ht="5.25" customHeight="1" x14ac:dyDescent="0.25">
      <c r="A44" s="16"/>
      <c r="B44" s="12"/>
      <c r="C44" s="12"/>
      <c r="D44" s="12"/>
      <c r="E44" s="12"/>
      <c r="F44" s="12"/>
      <c r="G44" s="12"/>
      <c r="H44" s="12"/>
    </row>
    <row r="45" spans="1:12" x14ac:dyDescent="0.25">
      <c r="A45" s="9" t="s">
        <v>12</v>
      </c>
      <c r="B45" s="24">
        <f>(B12+B27+B35+B37+B41+B43)*0.03</f>
        <v>1713397.5193665472</v>
      </c>
      <c r="C45" s="24">
        <f>(C12+C27+C35+C41+C43)*0.03</f>
        <v>1541545.9993665472</v>
      </c>
      <c r="D45" s="24">
        <f>(D12+D27+D35+D39+D41+D43)*0.03</f>
        <v>1320869.2977434532</v>
      </c>
      <c r="E45" s="24">
        <f>(E12+E27+E35+E41+E43)*0.03</f>
        <v>1541545.9993665472</v>
      </c>
      <c r="F45" s="24">
        <f>(F12+F27+F35+F41+F43)*0.03</f>
        <v>1541545.9993665472</v>
      </c>
      <c r="G45" s="24">
        <f>(G12+G27+G35+G37+G41+G43)*0.03</f>
        <v>1541545.9993665472</v>
      </c>
      <c r="H45" s="24">
        <f>(H12+H27+H35+H41+H43)*0.03</f>
        <v>1541545.9993665472</v>
      </c>
      <c r="J45" s="28"/>
    </row>
    <row r="46" spans="1:12" ht="5.25" customHeight="1" x14ac:dyDescent="0.25">
      <c r="A46" s="16"/>
      <c r="B46" s="12"/>
      <c r="C46" s="12"/>
      <c r="D46" s="12"/>
      <c r="E46" s="12"/>
      <c r="F46" s="12"/>
      <c r="G46" s="12"/>
      <c r="H46" s="12"/>
      <c r="J46" s="28"/>
    </row>
    <row r="47" spans="1:12" x14ac:dyDescent="0.25">
      <c r="A47" s="9" t="s">
        <v>13</v>
      </c>
      <c r="B47" s="24">
        <f>B10+B12+B27+B35+B37+B41+B43+B45</f>
        <v>60703465.164918132</v>
      </c>
      <c r="C47" s="24">
        <f>C12+C27+C35+C41+C43+C45</f>
        <v>52926412.644918121</v>
      </c>
      <c r="D47" s="24">
        <f>ROUND(D12+D27+D35+D39+D41+D43+D45,0)</f>
        <v>45349846</v>
      </c>
      <c r="E47" s="24">
        <f>E12+E27+E35+E41+E43+E45</f>
        <v>52926412.644918121</v>
      </c>
      <c r="F47" s="24">
        <f>F12+F27+F35+F41+F43+F45</f>
        <v>52926412.644918121</v>
      </c>
      <c r="G47" s="24">
        <f>ROUND(G12+G27+G35+G41+G43+G45+G37,0)</f>
        <v>52926413</v>
      </c>
      <c r="H47" s="24">
        <f>H12+H27+H35+H41+H43+H45</f>
        <v>52926412.644918121</v>
      </c>
      <c r="J47" s="28"/>
    </row>
    <row r="48" spans="1:12" ht="5.25" customHeight="1" x14ac:dyDescent="0.25">
      <c r="A48" s="23"/>
      <c r="B48" s="4"/>
      <c r="C48" s="12"/>
      <c r="D48" s="12"/>
      <c r="E48" s="12"/>
      <c r="F48" s="12"/>
      <c r="G48" s="12"/>
      <c r="H48" s="12"/>
    </row>
    <row r="49" spans="1:8" ht="15.75" thickBot="1" x14ac:dyDescent="0.3">
      <c r="A49" s="25" t="s">
        <v>56</v>
      </c>
      <c r="B49" s="27">
        <f>ROUND(SUM(B47:H47),0)</f>
        <v>370685375</v>
      </c>
    </row>
    <row r="51" spans="1:8" ht="15.75" thickBot="1" x14ac:dyDescent="0.3">
      <c r="A51" s="25" t="s">
        <v>43</v>
      </c>
      <c r="B51" s="27">
        <f>B49*8</f>
        <v>2965483000</v>
      </c>
    </row>
    <row r="52" spans="1:8" ht="15.75" thickBot="1" x14ac:dyDescent="0.3">
      <c r="B52" s="28"/>
    </row>
    <row r="53" spans="1:8" ht="39" customHeight="1" thickBot="1" x14ac:dyDescent="0.3">
      <c r="A53" s="61" t="s">
        <v>48</v>
      </c>
      <c r="B53" s="62"/>
      <c r="C53" s="62"/>
      <c r="D53" s="62"/>
      <c r="E53" s="62"/>
      <c r="F53" s="62"/>
      <c r="G53" s="62"/>
      <c r="H53" s="63"/>
    </row>
    <row r="54" spans="1:8" ht="75" customHeight="1" thickBot="1" x14ac:dyDescent="0.3">
      <c r="A54" s="58" t="s">
        <v>52</v>
      </c>
      <c r="B54" s="59"/>
      <c r="C54" s="59"/>
      <c r="D54" s="59"/>
      <c r="E54" s="59"/>
      <c r="F54" s="59"/>
      <c r="G54" s="59"/>
      <c r="H54" s="60"/>
    </row>
    <row r="55" spans="1:8" ht="54" customHeight="1" thickBot="1" x14ac:dyDescent="0.3">
      <c r="A55" s="55" t="s">
        <v>53</v>
      </c>
      <c r="B55" s="56"/>
      <c r="C55" s="56"/>
      <c r="D55" s="56"/>
      <c r="E55" s="56"/>
      <c r="F55" s="56"/>
      <c r="G55" s="56"/>
      <c r="H55" s="57"/>
    </row>
    <row r="56" spans="1:8" ht="28.5" customHeight="1" thickBot="1" x14ac:dyDescent="0.3">
      <c r="A56" s="52" t="s">
        <v>54</v>
      </c>
      <c r="B56" s="53"/>
      <c r="C56" s="53"/>
      <c r="D56" s="53"/>
      <c r="E56" s="53"/>
      <c r="F56" s="53"/>
      <c r="G56" s="53"/>
      <c r="H56" s="54"/>
    </row>
  </sheetData>
  <mergeCells count="19">
    <mergeCell ref="A56:H56"/>
    <mergeCell ref="A55:H55"/>
    <mergeCell ref="A54:H54"/>
    <mergeCell ref="A53:H53"/>
    <mergeCell ref="J33:J35"/>
    <mergeCell ref="B28:B33"/>
    <mergeCell ref="B13:B25"/>
    <mergeCell ref="G13:G25"/>
    <mergeCell ref="H13:H25"/>
    <mergeCell ref="G28:G33"/>
    <mergeCell ref="H28:H33"/>
    <mergeCell ref="C13:C25"/>
    <mergeCell ref="D13:D25"/>
    <mergeCell ref="E13:E25"/>
    <mergeCell ref="F13:F25"/>
    <mergeCell ref="C28:C33"/>
    <mergeCell ref="D28:D33"/>
    <mergeCell ref="E28:E33"/>
    <mergeCell ref="F28:F33"/>
  </mergeCells>
  <pageMargins left="0.7" right="0.7" top="0.75" bottom="0.75" header="0.3" footer="0.3"/>
  <pageSetup paperSize="9" orientation="portrait" r:id="rId1"/>
  <ignoredErrors>
    <ignoredError sqref="D45 D47 G45 G47"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EBE0870DEB244ABE2B5CB411F9A45D" ma:contentTypeVersion="14" ma:contentTypeDescription="Crear nuevo documento." ma:contentTypeScope="" ma:versionID="a06e2814c0e7bbce23fc637e11cd87b1">
  <xsd:schema xmlns:xsd="http://www.w3.org/2001/XMLSchema" xmlns:xs="http://www.w3.org/2001/XMLSchema" xmlns:p="http://schemas.microsoft.com/office/2006/metadata/properties" xmlns:ns3="f5b95e3a-8d1e-4a10-a508-06b30d78a26e" xmlns:ns4="e96a23b5-4cd3-45c0-a72f-82c2f015bebd" targetNamespace="http://schemas.microsoft.com/office/2006/metadata/properties" ma:root="true" ma:fieldsID="14732affa1050dba2f1dbf02057d793c" ns3:_="" ns4:_="">
    <xsd:import namespace="f5b95e3a-8d1e-4a10-a508-06b30d78a26e"/>
    <xsd:import namespace="e96a23b5-4cd3-45c0-a72f-82c2f015beb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LengthInSeconds" minOccurs="0"/>
                <xsd:element ref="ns4:MediaServiceAutoKeyPoints" minOccurs="0"/>
                <xsd:element ref="ns4:MediaServiceKeyPoint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b95e3a-8d1e-4a10-a508-06b30d78a26e"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6a23b5-4cd3-45c0-a72f-82c2f015bebd"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C0B42B0-EA8C-40E6-9323-575EDF9CC3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b95e3a-8d1e-4a10-a508-06b30d78a26e"/>
    <ds:schemaRef ds:uri="e96a23b5-4cd3-45c0-a72f-82c2f015be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7FD6BA8-C5A3-49F4-8DC4-B3F8E037652C}">
  <ds:schemaRefs>
    <ds:schemaRef ds:uri="http://schemas.microsoft.com/sharepoint/v3/contenttype/forms"/>
  </ds:schemaRefs>
</ds:datastoreItem>
</file>

<file path=customXml/itemProps3.xml><?xml version="1.0" encoding="utf-8"?>
<ds:datastoreItem xmlns:ds="http://schemas.openxmlformats.org/officeDocument/2006/customXml" ds:itemID="{803A5DEF-0F7C-4EAC-8E63-4D6A470CE17F}">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Apalancamiento 1 mes - 2021</vt:lpstr>
      <vt:lpstr>2022 - 7 meses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Jonny Alexander Davila Cabrera</dc:creator>
  <cp:lastModifiedBy>Daniela Mercedes Matos Carracedo</cp:lastModifiedBy>
  <dcterms:created xsi:type="dcterms:W3CDTF">2019-06-11T15:23:23Z</dcterms:created>
  <dcterms:modified xsi:type="dcterms:W3CDTF">2021-12-04T19:08:24Z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0x0101009FEBE0870DEB244ABE2B5CB411F9A45D</vt:lpwstr>
  </property>
</Properties>
</file>