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G:\CONTRATACION 2021 BIENES\MANTENIMIENTO DE LABORATORIOS Y RECURSOS\"/>
    </mc:Choice>
  </mc:AlternateContent>
  <xr:revisionPtr revIDLastSave="0" documentId="13_ncr:1_{8D568E9C-0D89-4A07-AE94-28AD139B7B85}" xr6:coauthVersionLast="47" xr6:coauthVersionMax="47" xr10:uidLastSave="{00000000-0000-0000-0000-000000000000}"/>
  <bookViews>
    <workbookView xWindow="-120" yWindow="-120" windowWidth="29040" windowHeight="15840" xr2:uid="{00000000-000D-0000-FFFF-FFFF00000000}"/>
  </bookViews>
  <sheets>
    <sheet name="Hoja1 (2)" sheetId="4" r:id="rId1"/>
    <sheet name="Hoja1" sheetId="5" r:id="rId2"/>
  </sheets>
  <definedNames>
    <definedName name="_xlnm._FilterDatabase" localSheetId="0" hidden="1">'Hoja1 (2)'!$F$15:$M$15</definedName>
    <definedName name="_xlnm.Print_Area" localSheetId="0">'Hoja1 (2)'!$A$1:$N$379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48" i="4" l="1"/>
  <c r="N46" i="4"/>
  <c r="N37" i="4"/>
  <c r="N38" i="4"/>
  <c r="N39" i="4"/>
  <c r="N40" i="4"/>
  <c r="N41" i="4"/>
  <c r="N42" i="4"/>
  <c r="N43" i="4"/>
  <c r="N44" i="4"/>
  <c r="N45" i="4"/>
  <c r="N36" i="4"/>
  <c r="M37" i="4"/>
  <c r="M38" i="4"/>
  <c r="M39" i="4"/>
  <c r="M40" i="4"/>
  <c r="M41" i="4"/>
  <c r="M42" i="4"/>
  <c r="M43" i="4"/>
  <c r="M44" i="4"/>
  <c r="M45" i="4"/>
  <c r="M36" i="4"/>
  <c r="L37" i="4"/>
  <c r="L38" i="4"/>
  <c r="L39" i="4"/>
  <c r="L40" i="4"/>
  <c r="L41" i="4"/>
  <c r="L42" i="4"/>
  <c r="L43" i="4"/>
  <c r="L44" i="4"/>
  <c r="L45" i="4"/>
  <c r="L36" i="4"/>
  <c r="K37" i="4"/>
  <c r="K38" i="4"/>
  <c r="K39" i="4"/>
  <c r="K40" i="4"/>
  <c r="K41" i="4"/>
  <c r="K42" i="4"/>
  <c r="K43" i="4"/>
  <c r="K44" i="4"/>
  <c r="K45" i="4"/>
  <c r="K36" i="4"/>
  <c r="H37" i="4"/>
  <c r="H38" i="4"/>
  <c r="H39" i="4"/>
  <c r="H40" i="4"/>
  <c r="H41" i="4"/>
  <c r="H42" i="4"/>
  <c r="H43" i="4"/>
  <c r="H44" i="4"/>
  <c r="H45" i="4"/>
  <c r="H36" i="4"/>
  <c r="N34" i="4"/>
  <c r="N17" i="4"/>
  <c r="N18" i="4"/>
  <c r="N19" i="4"/>
  <c r="N20" i="4"/>
  <c r="N21" i="4"/>
  <c r="N22" i="4"/>
  <c r="N23" i="4"/>
  <c r="N24" i="4"/>
  <c r="N25" i="4"/>
  <c r="N26" i="4"/>
  <c r="N27" i="4"/>
  <c r="N28" i="4"/>
  <c r="N29" i="4"/>
  <c r="N30" i="4"/>
  <c r="N31" i="4"/>
  <c r="N32" i="4"/>
  <c r="N33" i="4"/>
  <c r="M17" i="4"/>
  <c r="M18" i="4"/>
  <c r="M19" i="4"/>
  <c r="M20" i="4"/>
  <c r="M21" i="4"/>
  <c r="M22" i="4"/>
  <c r="M23" i="4"/>
  <c r="M24" i="4"/>
  <c r="M25" i="4"/>
  <c r="M26" i="4"/>
  <c r="M27" i="4"/>
  <c r="M28" i="4"/>
  <c r="M29" i="4"/>
  <c r="M30" i="4"/>
  <c r="M31" i="4"/>
  <c r="M32" i="4"/>
  <c r="M33" i="4"/>
  <c r="M16" i="4"/>
  <c r="L17" i="4"/>
  <c r="L18" i="4"/>
  <c r="L19" i="4"/>
  <c r="L20" i="4"/>
  <c r="L21" i="4"/>
  <c r="L22" i="4"/>
  <c r="L23" i="4"/>
  <c r="L24" i="4"/>
  <c r="L25" i="4"/>
  <c r="L26" i="4"/>
  <c r="L27" i="4"/>
  <c r="L28" i="4"/>
  <c r="L29" i="4"/>
  <c r="L30" i="4"/>
  <c r="L31" i="4"/>
  <c r="L32" i="4"/>
  <c r="L33" i="4"/>
  <c r="L16" i="4"/>
  <c r="K17" i="4"/>
  <c r="K18" i="4"/>
  <c r="K19" i="4"/>
  <c r="K20" i="4"/>
  <c r="K21" i="4"/>
  <c r="K22" i="4"/>
  <c r="K23" i="4"/>
  <c r="K24" i="4"/>
  <c r="K25" i="4"/>
  <c r="K26" i="4"/>
  <c r="K27" i="4"/>
  <c r="K28" i="4"/>
  <c r="K29" i="4"/>
  <c r="K30" i="4"/>
  <c r="K31" i="4"/>
  <c r="K32" i="4"/>
  <c r="K33" i="4"/>
  <c r="K16" i="4"/>
  <c r="H20" i="4"/>
  <c r="H21" i="4"/>
  <c r="H22" i="4"/>
  <c r="H23" i="4"/>
  <c r="H24" i="4"/>
  <c r="H25" i="4"/>
  <c r="H26" i="4"/>
  <c r="H27" i="4"/>
  <c r="H28" i="4"/>
  <c r="H29" i="4"/>
  <c r="H30" i="4"/>
  <c r="H31" i="4"/>
  <c r="H32" i="4"/>
  <c r="H33" i="4"/>
  <c r="H19" i="4"/>
  <c r="H17" i="4" l="1"/>
  <c r="H18" i="4"/>
  <c r="H16" i="4"/>
  <c r="N16" i="4" l="1"/>
  <c r="G11" i="5" l="1"/>
</calcChain>
</file>

<file path=xl/sharedStrings.xml><?xml version="1.0" encoding="utf-8"?>
<sst xmlns="http://schemas.openxmlformats.org/spreadsheetml/2006/main" count="120" uniqueCount="85">
  <si>
    <t>REPUBLICA DE COLOMBIA</t>
  </si>
  <si>
    <t>DEPARTAMENTO DE CUNDINAMARCA</t>
  </si>
  <si>
    <t xml:space="preserve">SERVICIO NACIONAL DE APRENDIZAJE - SENA - </t>
  </si>
  <si>
    <t>CENTRO DE BIOTECNOLOGIA AGROPECUARIA</t>
  </si>
  <si>
    <t>NIT 899.999.034-1</t>
  </si>
  <si>
    <t xml:space="preserve"> CUADRO COMPARATIVO DE VALORES UNITARIOS</t>
  </si>
  <si>
    <t>ÍTEM</t>
  </si>
  <si>
    <t>CANTIDAD</t>
  </si>
  <si>
    <t>.</t>
  </si>
  <si>
    <t>COTIZACION 1</t>
  </si>
  <si>
    <t>VALOR UNITARIO SIN IVA</t>
  </si>
  <si>
    <t>COTIZACION 2</t>
  </si>
  <si>
    <t>PROMEDIO</t>
  </si>
  <si>
    <t>Elaboró: 
Zulma Milena Barragan Rojas
Cargo: Apoyo Administrativo
Centro de Biotecnología Agropecuaria</t>
  </si>
  <si>
    <t>DESCRIPCION DEL EQUIPO</t>
  </si>
  <si>
    <t>DESCRIPCION DEL MANTENIMIENTO</t>
  </si>
  <si>
    <t>Báscula portátil PESATRONIK de plataforma con indicador de peso de 3 pantallas tipo LED o LCD y capacidad de 150Kg</t>
  </si>
  <si>
    <t xml:space="preserve">Limpieza, revisión general, calibrado del indicador de peso y la plataforma de pesaje.  Incluye: eliminación de óxido, anticorrosivo, pintura para brazo y soporte, niveladores y cargador nuevo para conectar a pared.  Ajuste de linealidad, excentricidad y repetibilidad. </t>
  </si>
  <si>
    <t>UNIDAD</t>
  </si>
  <si>
    <t>UNIDAD DE MEDIDA</t>
  </si>
  <si>
    <t>IVA</t>
  </si>
  <si>
    <t>VALOR UNITARIO IVA INLCUIDO</t>
  </si>
  <si>
    <t>VALOR TOTAL IVA INCLUIDO</t>
  </si>
  <si>
    <t>TOTA IVA INCLUIDO LOTE 1</t>
  </si>
  <si>
    <t xml:space="preserve">SON:  SESENTA Y TRES MILLONES  TRESCIENTOS  TREINTA Y SEIS MIL QUINIENTOS SESENTA     PESOS M/CTE. ($ 63.336.560)  </t>
  </si>
  <si>
    <t>Balanza digital Scientech SL 6000, capacidad máxima del equipo son 6000g y su sensibilidad es de 0,1g</t>
  </si>
  <si>
    <t>Limpieza del platillo de pesaje, Limpieza externa e interna de la cámara de pesaje. Verificar que los vidrios estén libres de polvo. Revisión del sistema mecánico. Ajuste de linealidad, excentricidad y repetibilidad. Pruebas de control, respuesta y estabilidad. Verificación de los mecanismos de ajuste de la puerta frontal de la cámara de pesaje. Informe de mantenimiento. Entrega en funcionamiento</t>
  </si>
  <si>
    <t>Balanza digital Scientech SL 400, capacidad máxima del equipo son 400 gramos y su sensibilidad es de 0,1g</t>
  </si>
  <si>
    <t>Limpieza del platillo de pesaje, Limpieza externa e interna de la cámara de pesaje. Verificar que los vidrios estén libres de polvo. Revisión del sistema mecánico. Ajuste de linealidad, excentricidad y repetibilidad. Pruebas de control, respuesta y estabilidad. Contemplar el cambio de repuestos del sistema de pesaje para que el equipo permita lectura del peso. Verificación de los mecanismos de ajuste de la puerta frontal de la cámara de pesaje. Informe de mantenimiento. Entrega en funcionamiento</t>
  </si>
  <si>
    <t>Balanza digital Ohaus Modelo traveler TA 30</t>
  </si>
  <si>
    <t>Limpieza del platillo de pesaje, Limpieza externa e interna de la cámara de pesaje. Revisión del sistema mecánico. Ajuste de linealidad, excentricidad y repetibilidad. Pruebas de control, respuesta y estabilidad. Verificación de los mecanismos de ajuste de la puerta frontal de la cámara de pesaje. Informe de mantenimiento. Entrega en funcionamiento</t>
  </si>
  <si>
    <t>Microscopio, Advanced optical, Modelo BM1000, 110 VOLTIOS</t>
  </si>
  <si>
    <t>Verificar el ajuste de la plataforma mecánica, sistema mecanismo de enfoque, verificar el funcionamiento del diafragma, limpiar todos los componentes mecánicos y lubricarlos. Verificar el alineamiento óptico, limpieza de los objetivos ópticos y oculares, verificar la intensidad de la luz y conexiones eléctricas.</t>
  </si>
  <si>
    <t>¡Gramera HOPEX, Ideal para cocina, con Función para trabajo no Industrial, construida en Plástico  de alta resistencia, ideal para cursos de Gastronomía, LCD, muy bajo consumo, con Batería 9VDC, función de acumulación tara &amp; cambio de unidades, capacidad de 1 g a 500 g</t>
  </si>
  <si>
    <t xml:space="preserve">Cambio de pila, cambio de conectores, cambio de tablero digita, entrega de certificado de calibración. Ajuste de linealidad, excentricidad y repetibilidad. Entrega de dos pares de pilas recargables. </t>
  </si>
  <si>
    <t xml:space="preserve">Gramera. Color: blanca, peso gramera: 90g, rango: 0-3000g, resolución: 0.1g unidades: g, oz. Baterías: 2*AAA, auto apagado: 30 seg     display  LCD </t>
  </si>
  <si>
    <t>Cambio de pila, cambio de conectores, cambio de tablero digita, entrega de certificado de calibración. Ajuste de linealidad, excentricidad y repetibilidad. Entrega de dos pares de pilas recargables. Cambio de display tipo LCD</t>
  </si>
  <si>
    <t>Balanza OHAUS, Capacidad máx. 200 g Resolución (2) 0,1 g, Tamaño del plato 145 mm x 133 mm, Número de Artículo: 71142845</t>
  </si>
  <si>
    <t>Contemplar el cambio de pila, cambio de conectores, cambio de tablero digita, cambio de display tipo LCD, cambio de celda de carga y láminas espaciadoras. Limpieza del platillo de pesaje, Limpieza general. Revisión del sistema mecánico. Ajuste de linealidad, excentricidad y repetibilidad. Pruebas de control, respuesta y estabilidad. Contemplar el cambio de repuestos del sistema de pesaje para que el equipo permita lectura del peso. Informe de mantenimiento. Incluye Entrega de dos pares de pilas recargables. Entrega en funcionamiento</t>
  </si>
  <si>
    <t xml:space="preserve">Microscopio UNICO, SERIAL 1603008 MODELO: 280. Cuenta con objetivos de 10X,40x y 100x. Microscopio binocular avanzado wf10x, 4x, 10x, 40x, 100xr </t>
  </si>
  <si>
    <t>Revisión del sistema de encendido y apagado, revisión general de partes mecánicas, eléctricas y ópticas, revisión de engranajes, tornillo macrométrico, micrométrico y lubricación del mismo, revisión del sistema óptico de cabeza binocular, lentes, placa porta objetos, revisión de tarjeta electrónica (si aplica), revisión de lámparas y potenciómetro regulador de luz. Pruebas de funcionamiento.</t>
  </si>
  <si>
    <t>Estereoscopios -marca nueva generación; serial 1205780, modelo b100 - b200. Observaciones microscopio binocular básico con luz led. El estereoscopio es un aparato que presenta una doble imagen para ser unidas a nivel perceptual en nuestro cerebro y así se ve una sola imagen estereoscópica, que permite percibir las tres dimensiones; o sea facilita la visión tridimensional</t>
  </si>
  <si>
    <t>Revisión del sistema de encendido y apagado, revisión general de partes mecánicas, eléctricas y ópticas, revisión de engranajes, tornillo macrométrico, micrométrico y lubricación del mismo, revisión del sistema óptico de cabeza binocular, lentes, placa porta objetos, revisión de tarjeta electrónica (si aplica), revisión de lámparas y potenciómetro regulador de luz. Entrega en funcionamiento.</t>
  </si>
  <si>
    <t>Equipo de jarras - floculador VEPL SCIENTIFICA. Serial:n/a;modelo:f6-300, observaciones: floculador digital para jarra de 6 puesto</t>
  </si>
  <si>
    <t>Tamizadora eléctrica marca: pinzuar, serial:1347, modelo: PS -35, incluye 1 tamiz de acero INOX de 2" s/n 58627,  1 tamiz de 1" s/n 57224,  1 tamiz N° 10 s/n 58631,  1 tamiz N° 40 s/n 58375,  1 tamiz N° 80 s/n 58897,  1 tamiz N° 200 s/n 58816</t>
  </si>
  <si>
    <t>Revisión del sistema de ajuste de tamices, limpieza interna y externa del equipo. Reparación del sistema de agarre. Lubricación. Entrega en funcionamiento.</t>
  </si>
  <si>
    <t>Medidor multiparámetro SI ANALYTICS, incluye brazo sujetador de sonda, cable USB, electrodo de oxígeno electrodo de p, electrodo de conductividad y estuche plástico</t>
  </si>
  <si>
    <t>Verificar el encendido y apagado, limpieza de electrodos y verificación del suministro del eléctrico. Realizar verificación y ajuste con buffer. Suministro de repuesto de KCl</t>
  </si>
  <si>
    <t>Desecador en vidrio de 250 mm con llave</t>
  </si>
  <si>
    <t>Mantenimiento Correctivo. Limpieza general. Reemplazo de tapa de vidrio</t>
  </si>
  <si>
    <t>Empacadora al vacío de mesa M.S.A. 300M, en acero inoxidable 304 con tapa cóncava en policarbonato semi industrial. Voltaje 110v/60hz, potencia 700w - 0,93hp. Ciclo de tiempo 5 a 45 segundos. Dimensiones barra de sellado 26cm x 1,3cm. Espacio de la cámara 30cm.  Peso 40 kg.</t>
  </si>
  <si>
    <t>Mantenimiento correctivo de empacadora al vacío de mesa M.S.A. 300M, en acero inoxidable 304 con tapa cóncava en policarbonato semi industrial, con cambio de banda selladora de teflón, cambio de aceite de la bomba de vacío, calibración general de la máquina, y eliminación de corrosión o cambio de láminas de acero del cubículo de sellado</t>
  </si>
  <si>
    <t>AUTOCLAVE JP Selecta PARA ESTERILIZACIÓN DE 80 LITROS. Autoclave vertical de carga manual Marca Selecta. Modelo PRESOCLAVE II Control de temperatura y ciclo por microprocesador y purgado atmosférico. Regulación electrónica de la temperatura y tiempo con lectura digital. Semiautomática. Peso 100 Kg Consumo 3600 w Medidas: 107 cm (Alto) x 58 cm (Ancho) x 72 cm (Fondo).PATRONES DE DESEMPEÑO MINIMO: Para temperaturas desde 115ºc hasta 134ºc (0,62 a 2 bar). Alimentación eléctrica 110 voltios</t>
  </si>
  <si>
    <t>Mantenimiento correctivo con desensamble del equipo. SISTEMA NEUMATICO.1. Revisión de la válvula solenoide (cuando aplique) 2. Revisión de válvula de seguridad.3. Verificación del empaque de la puerta. SISTEMA ELECTRICO. Verificación de la resistencia, habilitar sistema de interruptor de cierre de la compuerta, dejar en funcionamiento los interruptores requeridos para el correcto funcionamiento del equipo. Revisión de conexión del sistema eléctrico de las válvulas de vapor. SISTEMA MECANICO. Lubricación de la puerta. Ensamble de equipo. Efectuar un proceso general de esterilización para cada fase del ciclo, estado panel de control del proceso. Limpieza general, Verificación de Funcionamiento. Informe de mantenimiento. Entrega en funcionamiento</t>
  </si>
  <si>
    <t>Purificador de agua Sartorius Stedim, modelo arium 61316, 16 litros/h, agua tipo III, sistema de osmosis inversa, cartuchos de pretratamiento y módulos RO. Alimentación eléctrica 120 voltios</t>
  </si>
  <si>
    <t>Mantenimiento correctivo limpieza general interna y externa, inspección y limpieza del sistema electrónico, cambio de mangueras, filtros, racores, entre otros (si requiere). Inspección del sistema de encendido, alimentación y fugas de agua, entrega consumibles y repuestos para 1 año de funcionamiento del equipo 3 cartuchos de pretratamiento Sartorius, 1 módulo ro Sartorius, 3 kit de limpieza Sartorius y  1 kit de mangueras, ajuste de devolución y rechazo de agua, limpieza del equipo. Solucionar error de validación, proceso de limpieza y rechazo. Revisión de la calidad del agua de entrega. Pruebas de funcionamiento. El mantenimiento se debe realizar por técnico certificado por el fabricante del equipo.  Entrega informe de mantenimiento</t>
  </si>
  <si>
    <t>Ecógrafo veterinario ALOKA SSD-500V</t>
  </si>
  <si>
    <t>Revisión, ajuste limpieza y calibración. Desarme y reparación de botones y piezas del monitor desajustadas. Reparación de conexión del transductor. Incluir repuesto de carcasa protectora de sonda a la medida del transductor en material resistente. Entrega en funcionamiento.</t>
  </si>
  <si>
    <t>Inspección de las condiciones físicas del equipo. Revisión reparación del sistema de sujeción de los puestos que lo requieran, limpieza general, revisión de componentes eléctricos y electrónicos. Entrega en funcionamiento.</t>
  </si>
  <si>
    <t xml:space="preserve">Mantenimiento preventivo y correctivo de Cuartos Fríos Gastronomía, con verificación y carga refrigerante y reparación del sistema de ventilación.   </t>
  </si>
  <si>
    <t>Mantenimiento preventivo y correctivo de Cuartos Fríos Lácteos, con verificación y carga refrigerante.</t>
  </si>
  <si>
    <t>Cámaras frigoríficas de frio forzado, Paneles de poliuretano inyectado tipo sándwich, interior en polietileno epóxico y fibra de vidrio.                             Sistema automatizado controlado por microprocesador, unidades condensadoras de motor 1,5 HP, Sistema de compresión Copeland de 18.000 BTU, con sistema de difusión de aire por distribución por turbina. Modelo  de refrigeración  de 0 a 12ºC, Modelo  de congelación de -2 a -18ºC.</t>
  </si>
  <si>
    <t>Mantenimiento de Fabricadora de Hielo marca Scotsman, que incluye cambio de bomba de agua, Verificación y carga refrigerante, Mantenimiento del sistema Electrónico, Mantenimiento ventilador difusor, cambio del sistema de desagüe y limpieza general</t>
  </si>
  <si>
    <t>Sistema de fabricación de hielo en acero inoxidable con mantenedor de hielo tipo BIN en polipropileno térmico resistente al calor. 
Amperaje Máximo de Circuito: 30 Amperaje Mínimo de Circuito: 26.7. Consumo Agua por C/100 lbs: -19.5 Gls. -Potencia Eléctrica: 6.3 Kw x -C/100 Lbs -Temperatura Mínima del Aire: 10 ºC (50ºF) -Temperatura Máxima del Aire: 37.7ºC (100ºF) -Compresor: 3.5 HP – Refrigerante R404A -Presión de agua: Min. 20 PSI – Max. 120 PSI -BTU por Hora: 21.500</t>
  </si>
  <si>
    <t>Mantenimiento preventivo de Nevera vertical BEVERAGE AIR, con carga de refrigerante.</t>
  </si>
  <si>
    <t>Cuerpo en acero inoxidable, presenta una puerta en la parte frontal, las parrillas interiores son en acero plastificado.
Sistema de regulación de temperatura, método de descongelación automático, unidad y control al lado izquierdo, rango de temperatura -3° a -24°C, puerta con cierre automático, con termostato regulado, sistema de ruedas.
Dimensiones: 1225 x 762 x 914 mm.	Und</t>
  </si>
  <si>
    <t>Mantenimiento correctivo de Nevera vertical TORO REY, que incluye cambio de control de temperatura, Revisión del sistema eléctrico, Carga y revisión refrigerante, Revisión de evaporadores</t>
  </si>
  <si>
    <t>Nevera con control de temperatura inteligente, 2 Puertas abatibles y con triple cristal. Capacidad util: 789 Lt; Tipo de refrigerante R134a; Voltaje nominal 120 V; Corriente nominal: 7A; Frecuencia: 60 Hz; Compresor: 1/2 HP.</t>
  </si>
  <si>
    <t>Mantenimiento de Nevera Vertical LACTEOS, que incluye revisión general, limpieza del sistema eléctrico y cambio de cubierta externa</t>
  </si>
  <si>
    <t>Cuerpo en acero inoxidable, presenta una puerta en la parte frontal, las parrillas interiores son en acero plastificado.
Sistema de regulación de temperatura, método de descongelación automático, unidad y control al lado izquierdo, rango de temperatura 2° a -24°C.</t>
  </si>
  <si>
    <t>Mantenimiento correctivo de Refrigerador vertical 3 compartimientos (RESPEL), que incluye revisión y carga refrigerante, Cambio control de temperatura, Revisión del sistema de compresión, Desarme y limpieza general, Revisión de evaporadores</t>
  </si>
  <si>
    <t xml:space="preserve">Armario vertical de 3 compartimientos, Capacidad de 651 Lt, Potencia 560 W.              Estructura en Acero Inox AISI-304 18/10. </t>
  </si>
  <si>
    <t xml:space="preserve">Mantenimiento preventivo de Nevera Horizontal LASSELE, que incluye ajuste y alineación puertas, Revisión y carga refrigerante, Desarme y Limpieza general. </t>
  </si>
  <si>
    <t>Estructura 100% en acero inoxidable tipo AISI 304, recubrimiento interior en lamina de acero inoxidable con interior en poliuretano expandido tipo sándwich.
Sistema de regulación de temperatura, método de descongelación automático, unidad y control al lado izquierdo, rango de temperatura 8° a -4°C, cuenta con cierre automático, con termostato regulado, sistema de ruedas.
Dimensiones: 1225 x 762 x 914 mm</t>
  </si>
  <si>
    <t>Mantenimiento correctivo y preventivo de congelador de bar, que incluye ajuste y alineación puertas, Revisión y carga refrigerante, Desarme y Limpieza general.</t>
  </si>
  <si>
    <t>Construida en acero inoxidable, con tapa transparente que permite ver el proceso de sellado.                                       Bomba Busch: 20m3 por hora, con dos barras de 420mm cada una, funcionamiento a 220v monofásica, 60Hz – 8A.                                Dimensión de la externa: 550x570x825 mm.
Dimensión de la cámara: 470x420x260 mm</t>
  </si>
  <si>
    <t>Mantenimiento correctivo con limpieza general del equipo, revisión instalación eléctrica, de tuberías, revisar presencia de
fugas, revisar resistencia,  emporizador, bus de  omunicación, termostato,
ventilador, condensador y unidad de refrigeración, ajuste de temperatura. Reparación del equipo, de acuerdo con las
fallas encontradas. Limpieza y lubricación de empaques, verificar panel de control,
hermeticidad de la puerta, nivelación del equipo, alibración del termómetro. Verificar sistema de encendido del sistema de arranque del compresor. Revisión de todas las conexiones. Contemplar cambio
del sistema de compresor y cambio líquido refrigerante (si aplica). Pruebas de funcionamiento. Entrega informe de mantenimiento. Mantenimiento correctivo
Nevera Whirlpool TechnoSpace</t>
  </si>
  <si>
    <t>Mantenimiento correctivo con limpieza general del equipo, revisión instalación eléctrica, de tuberías, revisar presencia de
fugas, revisar resistencia,  emporizador, bus de  omunicación, termostato,
ventilador, condensador y unidad de refrigeración, ajuste de temperatura. Reparación del equipo, de acuerdo con las fallas encontradas. Limpieza y lubricación de empaques, verificar panel de control, hermeticidad de la puerta, nivelación del equipo, alibración del termómetro. Verificar sistema de encendido del sistema de arranque del compresor. Revisión de todas las conexiones. Contemplar cambio
del sistema de compresor y cambio líquido refrigerante (si aplica). Pruebas de funcionamiento. Entrega informe de mantenimiento. Mantenimiento correctivo Nevera Whirlpool TechnoSpace</t>
  </si>
  <si>
    <t>GRAN TOTAL</t>
  </si>
  <si>
    <t>TOTAL LOTE 2 IVA INCLUIDO</t>
  </si>
  <si>
    <r>
      <t xml:space="preserve">Una vez revisados  y  verificados los  elementos y cantidades solicitadas por el SENA se realizó el cuadro comparativo con los valores minimos cotizados , para el presente proceso se tomó el valor promedio unitario de cada ítem,  por lo cual se estima un valor hasta de </t>
    </r>
    <r>
      <rPr>
        <b/>
        <sz val="11"/>
        <rFont val="Arial Narrow"/>
        <family val="2"/>
      </rPr>
      <t xml:space="preserve">SESENTA Y TRES MILLONES  TRESCIENTOS  TREINTA Y SEIS MIL QUINIENTOS SESENTA   </t>
    </r>
    <r>
      <rPr>
        <sz val="11"/>
        <rFont val="Arial Narrow"/>
        <family val="2"/>
      </rPr>
      <t xml:space="preserve"> </t>
    </r>
    <r>
      <rPr>
        <b/>
        <sz val="11"/>
        <rFont val="Arial Narrow"/>
        <family val="2"/>
      </rPr>
      <t xml:space="preserve"> PESOS M/CTE. ($ 63.336.560) </t>
    </r>
    <r>
      <rPr>
        <sz val="11"/>
        <rFont val="Arial Narrow"/>
        <family val="2"/>
      </rPr>
      <t xml:space="preserve"> DISTRIBUIDOS EN 3 LOTES:
</t>
    </r>
    <r>
      <rPr>
        <b/>
        <sz val="11"/>
        <rFont val="Arial Narrow"/>
        <family val="2"/>
      </rPr>
      <t>LOTE 1.  BALANZAS $  3.644.375 TRES MILLONES  SEISCIENTOS  CUARENTA Y CUATRO MIL  TRESCIENTOS SETENTA Y CINCO  PESOS M/CTE
LOTE 2: GUADAÑAS $  27.435.450  VEINTISIETE MILLONES  CUATROCIENTOS  TREINTA Y CINCO MIL  CUATROCIENTOS CINCUENTA  PESOS M/CTE
LOTE 3: EQUIPO DE ORDEÑO $ 32. 256.735 TREINTA Y DOS MILLONES  DOSCIENTOS CINCUENTA Y SEIS MIL  SETECIENTOS   TREINTA Y CINCO  PESOS M/CTE.</t>
    </r>
  </si>
  <si>
    <t xml:space="preserve">El Centro de Biotecnología Agropecuaria del SENA Regional Cundinamarca, de conformidad con los principios de transparencia para la contratación, convoco públicamente el día 05 de noviembre  del 2021 a través de la página SECOP II, a todos los interesados en participar como parte del estudio de mercado del proceso en mención. 
En respuesta a esta convocatoria NO se recibieron precotizaciones, por lo tanto  el área  solicitante allegó dos  (2) precotizaciones, lo cual permite determinar las variables consideradas para calcular el presupuesto oficial para el presente proceso, para lo cual se tendra en cuenta el valor promedio unitario de las cotizaciones presentadas por las diferentes empresas, asi: .
</t>
  </si>
  <si>
    <t>SERVICIO DE MANTENIMIENTO PREVENTIVO Y CORRECTIVO QUE INCLUYA SUMINISTRO DE REPUESTOS Y MANO DE OBRA   PARA LOS    EQUIPOS  LOS DIFERENTES LABORATORIOS Y   EQUIPOS DE REFRIGERACION    DEL  CENTRO DE BIOTECNOLOGIA  AGROPECUARIA SENA MOSQUERA</t>
  </si>
  <si>
    <r>
      <t xml:space="preserve">Una vez revisados  y  verificados los  elementos y cantidades solicitadas por el SENA se realizó el cuadro comparativo con los valores minimos cotizados , para el presente proceso se tomó el valor promedio unitario de cada ítem,  por lo cual se estima un valor hasta de </t>
    </r>
    <r>
      <rPr>
        <b/>
        <sz val="10"/>
        <rFont val="Arial"/>
        <family val="2"/>
      </rPr>
      <t xml:space="preserve">CINCUENTA Y TRESMILLONES  DOCIENTOS OCHENTA Y NUEVE MIL  NOVENTA Y UN   </t>
    </r>
    <r>
      <rPr>
        <sz val="10"/>
        <rFont val="Arial"/>
        <family val="2"/>
      </rPr>
      <t xml:space="preserve"> </t>
    </r>
    <r>
      <rPr>
        <b/>
        <sz val="10"/>
        <rFont val="Arial"/>
        <family val="2"/>
      </rPr>
      <t xml:space="preserve"> PESOS M/CTE. ($ 53,269,091)  IVA INCLUIDO </t>
    </r>
    <r>
      <rPr>
        <sz val="10"/>
        <rFont val="Arial"/>
        <family val="2"/>
      </rPr>
      <t xml:space="preserve"> DISTRIBUIDOS EN 2 LOTES:
</t>
    </r>
    <r>
      <rPr>
        <b/>
        <sz val="10"/>
        <rFont val="Arial"/>
        <family val="2"/>
      </rPr>
      <t xml:space="preserve">LOTE 1.  LABORATORIOS( $  24,451,585) VEINTICUATRO MILLONES  CUATROCIENTOS  CINCUENTA Y UN MIL  QUINIENTOS OCHENTA Y CINCO   PESOS M/CTE IVA INCLUIDO
LOTE 2: GUREFRIGERACION  ($  28,817,506) VVEINTIOCHO MILLONES  OCHOCIENTOS DIECISIETE  QUINIENTOS  SEIS  PESOS M/CTE IVA INCLUIDO 
</t>
    </r>
  </si>
  <si>
    <t>SON:   CINCUENTA Y TRESMILLONES  DOCIENTOS OCHENTA Y NUEVE MIL  NOVENTA Y UN     PESOS M/CTE. ($ 53,269,091)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</si>
</sst>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 #,##0.00_);_(* \(#,##0.00\);_(* &quot;-&quot;??_);_(@_)"/>
    <numFmt numFmtId="166" formatCode="_-&quot;$&quot;\ * #,##0_-;\-&quot;$&quot;\ * #,##0_-;_-&quot;$&quot;\ * &quot;-&quot;??_-;_-@_-"/>
  </numFmts>
  <fonts count="11" x14ac:knownFonts="1">
    <font>
      <sz val="11"/>
      <color theme="1"/>
      <name val="Calibri"/>
      <family val="2"/>
      <scheme val="minor"/>
    </font>
    <font>
      <sz val="10"/>
      <name val="Arial"/>
      <family val="2"/>
    </font>
    <font>
      <b/>
      <sz val="10"/>
      <name val="Arial"/>
      <family val="2"/>
    </font>
    <font>
      <sz val="11"/>
      <color theme="1"/>
      <name val="Calibri"/>
      <family val="2"/>
      <scheme val="minor"/>
    </font>
    <font>
      <sz val="10"/>
      <color theme="1"/>
      <name val="Arial"/>
      <family val="2"/>
    </font>
    <font>
      <sz val="9"/>
      <color rgb="FF000000"/>
      <name val="Arial"/>
      <family val="2"/>
    </font>
    <font>
      <b/>
      <sz val="11"/>
      <color theme="1"/>
      <name val="Arial Narrow"/>
      <family val="2"/>
    </font>
    <font>
      <sz val="11"/>
      <name val="Arial Narrow"/>
      <family val="2"/>
    </font>
    <font>
      <b/>
      <sz val="11"/>
      <name val="Arial Narrow"/>
      <family val="2"/>
    </font>
    <font>
      <sz val="11"/>
      <color theme="1"/>
      <name val="Arial Narrow"/>
      <family val="2"/>
    </font>
    <font>
      <sz val="11"/>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cellStyleXfs>
  <cellXfs count="84">
    <xf numFmtId="0" fontId="0" fillId="0" borderId="0" xfId="0"/>
    <xf numFmtId="165" fontId="0" fillId="0" borderId="0" xfId="1" applyFont="1"/>
    <xf numFmtId="0" fontId="5" fillId="0" borderId="1" xfId="0" applyFont="1" applyBorder="1" applyAlignment="1">
      <alignment horizontal="center" vertical="center"/>
    </xf>
    <xf numFmtId="0" fontId="4" fillId="0" borderId="0" xfId="0" applyFont="1" applyAlignment="1">
      <alignment horizontal="left" vertical="center" wrapText="1"/>
    </xf>
    <xf numFmtId="0" fontId="6" fillId="0" borderId="2" xfId="0" applyFont="1" applyBorder="1" applyAlignment="1">
      <alignment horizontal="center"/>
    </xf>
    <xf numFmtId="0" fontId="6" fillId="0" borderId="3" xfId="0" applyFont="1" applyBorder="1" applyAlignment="1">
      <alignment horizontal="center"/>
    </xf>
    <xf numFmtId="0" fontId="7" fillId="0" borderId="0" xfId="0" applyFont="1" applyFill="1"/>
    <xf numFmtId="0" fontId="6" fillId="0" borderId="4" xfId="0" applyFont="1" applyBorder="1" applyAlignment="1">
      <alignment horizontal="center"/>
    </xf>
    <xf numFmtId="0" fontId="6" fillId="0" borderId="0" xfId="0" applyFont="1" applyBorder="1" applyAlignment="1">
      <alignment horizontal="center"/>
    </xf>
    <xf numFmtId="0" fontId="8" fillId="0" borderId="5" xfId="0" applyFont="1" applyFill="1" applyBorder="1" applyAlignment="1">
      <alignment horizontal="center" wrapText="1"/>
    </xf>
    <xf numFmtId="0" fontId="8" fillId="0" borderId="6" xfId="0" applyFont="1" applyFill="1" applyBorder="1" applyAlignment="1">
      <alignment horizontal="center" wrapText="1"/>
    </xf>
    <xf numFmtId="0" fontId="8" fillId="0" borderId="2" xfId="0" applyFont="1" applyFill="1" applyBorder="1" applyAlignment="1">
      <alignment horizontal="center" wrapText="1"/>
    </xf>
    <xf numFmtId="0" fontId="6" fillId="0" borderId="3" xfId="0" applyFont="1" applyBorder="1" applyAlignment="1">
      <alignment horizontal="center"/>
    </xf>
    <xf numFmtId="0" fontId="6" fillId="0" borderId="7" xfId="0" applyFont="1" applyBorder="1" applyAlignment="1">
      <alignment horizontal="center"/>
    </xf>
    <xf numFmtId="0" fontId="8" fillId="0" borderId="9" xfId="0" applyFont="1" applyFill="1" applyBorder="1" applyAlignment="1">
      <alignment horizontal="center" wrapText="1"/>
    </xf>
    <xf numFmtId="0" fontId="9" fillId="0" borderId="4" xfId="0" applyFont="1" applyBorder="1"/>
    <xf numFmtId="0" fontId="9" fillId="0" borderId="0" xfId="0" applyFont="1" applyBorder="1"/>
    <xf numFmtId="3" fontId="9" fillId="0" borderId="0" xfId="0" applyNumberFormat="1" applyFont="1" applyBorder="1" applyAlignment="1">
      <alignment horizontal="center"/>
    </xf>
    <xf numFmtId="3" fontId="9" fillId="0" borderId="0" xfId="0" applyNumberFormat="1" applyFont="1" applyBorder="1"/>
    <xf numFmtId="3" fontId="9" fillId="0" borderId="8" xfId="0" applyNumberFormat="1" applyFont="1" applyBorder="1"/>
    <xf numFmtId="0" fontId="9" fillId="0" borderId="0" xfId="0" applyFont="1"/>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Fill="1" applyAlignment="1">
      <alignment horizontal="center"/>
    </xf>
    <xf numFmtId="3" fontId="7" fillId="0" borderId="0" xfId="0" applyNumberFormat="1" applyFont="1" applyFill="1" applyAlignment="1">
      <alignment horizontal="center"/>
    </xf>
    <xf numFmtId="3" fontId="7" fillId="0" borderId="0" xfId="0" applyNumberFormat="1" applyFont="1" applyFill="1"/>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0" fontId="9" fillId="0" borderId="0" xfId="0" applyFont="1" applyAlignment="1">
      <alignment horizontal="center" vertical="center"/>
    </xf>
    <xf numFmtId="0" fontId="7" fillId="0" borderId="0" xfId="0" applyFont="1" applyFill="1" applyBorder="1" applyAlignment="1">
      <alignment horizontal="center" vertical="center"/>
    </xf>
    <xf numFmtId="3" fontId="8" fillId="3" borderId="1" xfId="0" applyNumberFormat="1" applyFont="1" applyFill="1" applyBorder="1" applyAlignment="1">
      <alignment horizontal="center" vertical="center" wrapText="1"/>
    </xf>
    <xf numFmtId="0" fontId="7" fillId="0" borderId="0" xfId="0" applyFont="1" applyFill="1" applyBorder="1"/>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166" fontId="7" fillId="2" borderId="1" xfId="2" applyNumberFormat="1" applyFont="1" applyFill="1" applyBorder="1" applyAlignment="1">
      <alignment horizontal="center" vertical="center"/>
    </xf>
    <xf numFmtId="9" fontId="7" fillId="2" borderId="1" xfId="3" applyFont="1" applyFill="1" applyBorder="1" applyAlignment="1">
      <alignment horizontal="center" vertical="center"/>
    </xf>
    <xf numFmtId="166" fontId="9" fillId="2" borderId="1" xfId="0" applyNumberFormat="1" applyFont="1" applyFill="1" applyBorder="1" applyAlignment="1">
      <alignment horizontal="center" vertical="center"/>
    </xf>
    <xf numFmtId="0" fontId="9" fillId="2" borderId="0" xfId="0" applyFont="1" applyFill="1" applyAlignment="1"/>
    <xf numFmtId="0" fontId="7" fillId="2" borderId="0" xfId="0" applyFont="1" applyFill="1" applyBorder="1" applyAlignment="1"/>
    <xf numFmtId="0" fontId="10" fillId="0" borderId="1" xfId="0" applyFont="1" applyBorder="1" applyAlignment="1">
      <alignment wrapText="1"/>
    </xf>
    <xf numFmtId="0" fontId="10" fillId="0" borderId="1" xfId="0" applyFont="1" applyBorder="1" applyAlignment="1">
      <alignment vertical="center" wrapText="1"/>
    </xf>
    <xf numFmtId="0" fontId="6" fillId="0" borderId="1" xfId="0" applyFont="1" applyBorder="1" applyAlignment="1">
      <alignment horizontal="center" vertical="center" wrapText="1"/>
    </xf>
    <xf numFmtId="166" fontId="6" fillId="0" borderId="1" xfId="0" applyNumberFormat="1" applyFont="1" applyBorder="1"/>
    <xf numFmtId="0" fontId="7" fillId="2" borderId="0" xfId="0" applyFont="1" applyFill="1" applyBorder="1"/>
    <xf numFmtId="0" fontId="7" fillId="0" borderId="1" xfId="0" applyFont="1" applyFill="1" applyBorder="1" applyAlignment="1">
      <alignment horizontal="center"/>
    </xf>
    <xf numFmtId="0" fontId="7" fillId="0" borderId="1" xfId="0" applyFont="1" applyFill="1" applyBorder="1" applyAlignment="1">
      <alignment vertical="center" wrapText="1"/>
    </xf>
    <xf numFmtId="3" fontId="7" fillId="0" borderId="1" xfId="0" applyNumberFormat="1" applyFont="1" applyFill="1" applyBorder="1" applyAlignment="1">
      <alignment vertical="center"/>
    </xf>
    <xf numFmtId="0" fontId="8" fillId="0" borderId="1" xfId="0" applyFont="1" applyFill="1" applyBorder="1" applyAlignment="1">
      <alignment horizontal="center"/>
    </xf>
    <xf numFmtId="166" fontId="8" fillId="0" borderId="1" xfId="0" applyNumberFormat="1" applyFont="1" applyFill="1" applyBorder="1"/>
    <xf numFmtId="3" fontId="7" fillId="0" borderId="1" xfId="0" applyNumberFormat="1" applyFont="1" applyFill="1" applyBorder="1" applyAlignment="1">
      <alignment horizontal="left" vertical="center" wrapText="1"/>
    </xf>
    <xf numFmtId="0" fontId="8" fillId="0" borderId="10" xfId="0" applyFont="1" applyFill="1" applyBorder="1" applyAlignment="1">
      <alignment horizontal="left" vertical="center"/>
    </xf>
    <xf numFmtId="0" fontId="9" fillId="0" borderId="0" xfId="0" applyFont="1" applyAlignment="1">
      <alignment horizontal="left" vertical="center" wrapText="1"/>
    </xf>
    <xf numFmtId="0" fontId="7" fillId="0" borderId="0" xfId="0" applyFont="1" applyFill="1" applyAlignment="1">
      <alignment horizontal="left" indent="1"/>
    </xf>
    <xf numFmtId="0" fontId="7" fillId="0" borderId="0" xfId="0" applyFont="1" applyFill="1" applyAlignment="1">
      <alignment horizontal="left" vertical="center"/>
    </xf>
    <xf numFmtId="0" fontId="7" fillId="0" borderId="0" xfId="0" applyFont="1" applyFill="1" applyAlignment="1">
      <alignment horizontal="left" vertical="center"/>
    </xf>
    <xf numFmtId="3" fontId="7" fillId="0" borderId="6" xfId="0" applyNumberFormat="1" applyFont="1" applyFill="1" applyBorder="1" applyAlignment="1">
      <alignment horizontal="center"/>
    </xf>
    <xf numFmtId="3" fontId="7" fillId="0" borderId="0" xfId="0" applyNumberFormat="1" applyFont="1" applyFill="1" applyBorder="1" applyAlignment="1">
      <alignment horizontal="center"/>
    </xf>
    <xf numFmtId="3" fontId="7" fillId="0" borderId="0" xfId="0" applyNumberFormat="1" applyFont="1" applyFill="1" applyBorder="1" applyAlignment="1">
      <alignment vertical="center"/>
    </xf>
    <xf numFmtId="0" fontId="8" fillId="0" borderId="0" xfId="0" applyFont="1" applyFill="1" applyAlignment="1">
      <alignment horizontal="left" vertical="top" wrapText="1"/>
    </xf>
    <xf numFmtId="0" fontId="8" fillId="0" borderId="0" xfId="0" applyFont="1" applyFill="1" applyAlignment="1">
      <alignment horizontal="left" vertical="top" wrapText="1"/>
    </xf>
    <xf numFmtId="0" fontId="8" fillId="0" borderId="0" xfId="0" applyFont="1" applyFill="1" applyAlignment="1">
      <alignment horizontal="left" vertical="top"/>
    </xf>
    <xf numFmtId="3" fontId="8" fillId="0" borderId="0" xfId="0" applyNumberFormat="1" applyFont="1" applyFill="1" applyBorder="1" applyAlignment="1">
      <alignment horizontal="left" vertical="top" wrapText="1"/>
    </xf>
    <xf numFmtId="3" fontId="8" fillId="0" borderId="1" xfId="0" applyNumberFormat="1" applyFont="1" applyFill="1" applyBorder="1"/>
    <xf numFmtId="3" fontId="1" fillId="0" borderId="1" xfId="0" applyNumberFormat="1" applyFont="1" applyBorder="1" applyAlignment="1">
      <alignment horizontal="left" vertical="center" wrapText="1"/>
    </xf>
    <xf numFmtId="0" fontId="2" fillId="0" borderId="10" xfId="0" applyFont="1" applyBorder="1" applyAlignment="1">
      <alignment horizontal="left" vertical="center"/>
    </xf>
    <xf numFmtId="0" fontId="1" fillId="0" borderId="0" xfId="0" applyFont="1"/>
    <xf numFmtId="0" fontId="1" fillId="0" borderId="0" xfId="0" applyFont="1" applyAlignment="1">
      <alignment horizontal="left" indent="1"/>
    </xf>
    <xf numFmtId="0" fontId="1" fillId="0" borderId="0" xfId="0" applyFont="1" applyAlignment="1">
      <alignment horizontal="left" vertical="center"/>
    </xf>
    <xf numFmtId="3" fontId="1" fillId="0" borderId="0" xfId="0" applyNumberFormat="1" applyFont="1"/>
    <xf numFmtId="0" fontId="1" fillId="0" borderId="0" xfId="0" applyFont="1" applyAlignment="1">
      <alignment horizontal="left" vertical="center"/>
    </xf>
    <xf numFmtId="0" fontId="1" fillId="0" borderId="0" xfId="0" applyFont="1" applyAlignment="1">
      <alignment horizontal="center"/>
    </xf>
    <xf numFmtId="3" fontId="1" fillId="0" borderId="6" xfId="0" applyNumberFormat="1" applyFont="1" applyBorder="1" applyAlignment="1">
      <alignment horizontal="center"/>
    </xf>
    <xf numFmtId="3" fontId="1" fillId="0" borderId="0" xfId="0" applyNumberFormat="1" applyFont="1" applyAlignment="1">
      <alignment horizontal="center"/>
    </xf>
    <xf numFmtId="3" fontId="1" fillId="0" borderId="0" xfId="0" applyNumberFormat="1" applyFont="1" applyAlignment="1">
      <alignment vertical="center"/>
    </xf>
    <xf numFmtId="0" fontId="2"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xf>
    <xf numFmtId="3" fontId="2" fillId="0" borderId="0" xfId="0" applyNumberFormat="1" applyFont="1" applyAlignment="1">
      <alignment horizontal="left" vertical="top" wrapText="1"/>
    </xf>
    <xf numFmtId="0" fontId="10" fillId="0" borderId="11" xfId="0" applyFont="1" applyBorder="1" applyAlignment="1">
      <alignment horizontal="center" vertical="center" wrapText="1"/>
    </xf>
    <xf numFmtId="3" fontId="7" fillId="0" borderId="12" xfId="0" applyNumberFormat="1" applyFont="1" applyFill="1" applyBorder="1" applyAlignment="1">
      <alignment vertical="center"/>
    </xf>
    <xf numFmtId="0" fontId="8" fillId="0" borderId="10" xfId="0" applyFont="1" applyFill="1" applyBorder="1" applyAlignment="1">
      <alignment horizontal="center"/>
    </xf>
  </cellXfs>
  <cellStyles count="4">
    <cellStyle name="Millares" xfId="1" builtinId="3"/>
    <cellStyle name="Moneda" xfId="2" builtinId="4"/>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296334</xdr:colOff>
      <xdr:row>0</xdr:row>
      <xdr:rowOff>177992</xdr:rowOff>
    </xdr:from>
    <xdr:to>
      <xdr:col>8</xdr:col>
      <xdr:colOff>1144059</xdr:colOff>
      <xdr:row>5</xdr:row>
      <xdr:rowOff>47817</xdr:rowOff>
    </xdr:to>
    <xdr:pic>
      <xdr:nvPicPr>
        <xdr:cNvPr id="5" name="4 Imagen" descr="cid:image001.jpg@01D05BF1.97ACE200">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1334" y="177992"/>
          <a:ext cx="847725" cy="822325"/>
        </a:xfrm>
        <a:prstGeom prst="rect">
          <a:avLst/>
        </a:prstGeom>
        <a:noFill/>
        <a:ln>
          <a:noFill/>
        </a:ln>
      </xdr:spPr>
    </xdr:pic>
    <xdr:clientData/>
  </xdr:twoCellAnchor>
  <xdr:twoCellAnchor editAs="oneCell">
    <xdr:from>
      <xdr:col>0</xdr:col>
      <xdr:colOff>349251</xdr:colOff>
      <xdr:row>375</xdr:row>
      <xdr:rowOff>47625</xdr:rowOff>
    </xdr:from>
    <xdr:to>
      <xdr:col>1</xdr:col>
      <xdr:colOff>1991592</xdr:colOff>
      <xdr:row>377</xdr:row>
      <xdr:rowOff>62548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49251" y="22161500"/>
          <a:ext cx="2000250" cy="419013"/>
        </a:xfrm>
        <a:prstGeom prst="rect">
          <a:avLst/>
        </a:prstGeom>
      </xdr:spPr>
    </xdr:pic>
    <xdr:clientData/>
  </xdr:twoCellAnchor>
  <xdr:twoCellAnchor editAs="oneCell">
    <xdr:from>
      <xdr:col>0</xdr:col>
      <xdr:colOff>349251</xdr:colOff>
      <xdr:row>57</xdr:row>
      <xdr:rowOff>47625</xdr:rowOff>
    </xdr:from>
    <xdr:to>
      <xdr:col>1</xdr:col>
      <xdr:colOff>1990726</xdr:colOff>
      <xdr:row>59</xdr:row>
      <xdr:rowOff>53888</xdr:rowOff>
    </xdr:to>
    <xdr:pic>
      <xdr:nvPicPr>
        <xdr:cNvPr id="4" name="Imagen 3">
          <a:extLst>
            <a:ext uri="{FF2B5EF4-FFF2-40B4-BE49-F238E27FC236}">
              <a16:creationId xmlns:a16="http://schemas.microsoft.com/office/drawing/2014/main" id="{5109AB8C-A3AC-4C19-BE39-5BEF564B880E}"/>
            </a:ext>
          </a:extLst>
        </xdr:cNvPr>
        <xdr:cNvPicPr>
          <a:picLocks noChangeAspect="1"/>
        </xdr:cNvPicPr>
      </xdr:nvPicPr>
      <xdr:blipFill>
        <a:blip xmlns:r="http://schemas.openxmlformats.org/officeDocument/2006/relationships" r:embed="rId2"/>
        <a:stretch>
          <a:fillRect/>
        </a:stretch>
      </xdr:blipFill>
      <xdr:spPr>
        <a:xfrm>
          <a:off x="349251" y="58854975"/>
          <a:ext cx="2012950" cy="4253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379"/>
  <sheetViews>
    <sheetView tabSelected="1" zoomScale="110" zoomScaleNormal="110" workbookViewId="0">
      <selection activeCell="B16" sqref="B16"/>
    </sheetView>
  </sheetViews>
  <sheetFormatPr baseColWidth="10" defaultColWidth="11.42578125" defaultRowHeight="16.5" x14ac:dyDescent="0.3"/>
  <cols>
    <col min="1" max="1" width="5.5703125" style="23" bestFit="1" customWidth="1"/>
    <col min="2" max="2" width="35" style="6" customWidth="1"/>
    <col min="3" max="3" width="44.42578125" style="6" customWidth="1"/>
    <col min="4" max="4" width="14.5703125" style="6" customWidth="1"/>
    <col min="5" max="5" width="11.5703125" style="24" customWidth="1"/>
    <col min="6" max="6" width="16" style="25" customWidth="1"/>
    <col min="7" max="7" width="10.5703125" style="25" customWidth="1"/>
    <col min="8" max="8" width="16.140625" style="25" customWidth="1"/>
    <col min="9" max="9" width="20.140625" style="25" customWidth="1"/>
    <col min="10" max="10" width="18.85546875" style="25" customWidth="1"/>
    <col min="11" max="12" width="20.140625" style="25" customWidth="1"/>
    <col min="13" max="13" width="14.28515625" style="25" bestFit="1" customWidth="1"/>
    <col min="14" max="14" width="18.85546875" style="6" customWidth="1"/>
    <col min="15" max="15" width="12.85546875" style="6" bestFit="1" customWidth="1"/>
    <col min="16" max="16" width="13.28515625" style="6" bestFit="1" customWidth="1"/>
    <col min="17" max="17" width="14.85546875" style="6" bestFit="1" customWidth="1"/>
    <col min="18" max="16384" width="11.42578125" style="6"/>
  </cols>
  <sheetData>
    <row r="1" spans="1:43" ht="15" customHeight="1" x14ac:dyDescent="0.3">
      <c r="A1" s="4" t="s">
        <v>0</v>
      </c>
      <c r="B1" s="5"/>
      <c r="C1" s="5"/>
      <c r="D1" s="5"/>
      <c r="E1" s="5"/>
      <c r="F1" s="5"/>
      <c r="G1" s="5"/>
      <c r="H1" s="5"/>
      <c r="I1" s="5"/>
      <c r="J1" s="5"/>
      <c r="K1" s="5"/>
      <c r="L1" s="5"/>
      <c r="M1" s="5"/>
    </row>
    <row r="2" spans="1:43" ht="15" customHeight="1" x14ac:dyDescent="0.3">
      <c r="A2" s="7" t="s">
        <v>1</v>
      </c>
      <c r="B2" s="8"/>
      <c r="C2" s="8"/>
      <c r="D2" s="8"/>
      <c r="E2" s="8"/>
      <c r="F2" s="8"/>
      <c r="G2" s="8"/>
      <c r="H2" s="8"/>
      <c r="I2" s="8"/>
      <c r="J2" s="8"/>
      <c r="K2" s="8"/>
      <c r="L2" s="8"/>
      <c r="M2" s="8"/>
    </row>
    <row r="3" spans="1:43" ht="15" customHeight="1" x14ac:dyDescent="0.3">
      <c r="A3" s="7" t="s">
        <v>2</v>
      </c>
      <c r="B3" s="8"/>
      <c r="C3" s="8"/>
      <c r="D3" s="8"/>
      <c r="E3" s="8"/>
      <c r="F3" s="8"/>
      <c r="G3" s="8"/>
      <c r="H3" s="8"/>
      <c r="I3" s="8"/>
      <c r="J3" s="8"/>
      <c r="K3" s="8"/>
      <c r="L3" s="8"/>
      <c r="M3" s="8"/>
    </row>
    <row r="4" spans="1:43" ht="15" customHeight="1" x14ac:dyDescent="0.3">
      <c r="A4" s="7" t="s">
        <v>3</v>
      </c>
      <c r="B4" s="8"/>
      <c r="C4" s="8"/>
      <c r="D4" s="8"/>
      <c r="E4" s="8"/>
      <c r="F4" s="8"/>
      <c r="G4" s="8"/>
      <c r="H4" s="8"/>
      <c r="I4" s="8"/>
      <c r="J4" s="8"/>
      <c r="K4" s="8"/>
      <c r="L4" s="8"/>
      <c r="M4" s="8"/>
    </row>
    <row r="5" spans="1:43" ht="15" customHeight="1" x14ac:dyDescent="0.3">
      <c r="A5" s="7" t="s">
        <v>4</v>
      </c>
      <c r="B5" s="8"/>
      <c r="C5" s="8"/>
      <c r="D5" s="8"/>
      <c r="E5" s="8"/>
      <c r="F5" s="8"/>
      <c r="G5" s="8"/>
      <c r="H5" s="8"/>
      <c r="I5" s="8"/>
      <c r="J5" s="8"/>
      <c r="K5" s="8"/>
      <c r="L5" s="8"/>
      <c r="M5" s="8"/>
    </row>
    <row r="6" spans="1:43" x14ac:dyDescent="0.3">
      <c r="A6" s="9"/>
      <c r="B6" s="10"/>
      <c r="C6" s="10"/>
      <c r="D6" s="10"/>
      <c r="E6" s="10"/>
      <c r="F6" s="10"/>
      <c r="G6" s="10"/>
      <c r="H6" s="10"/>
      <c r="I6" s="10"/>
      <c r="J6" s="10"/>
      <c r="K6" s="10"/>
      <c r="L6" s="10"/>
      <c r="M6" s="10"/>
    </row>
    <row r="7" spans="1:43" x14ac:dyDescent="0.3">
      <c r="A7" s="11"/>
      <c r="B7" s="12"/>
      <c r="C7" s="12"/>
      <c r="D7" s="12"/>
      <c r="E7" s="12"/>
      <c r="F7" s="12"/>
      <c r="G7" s="12"/>
      <c r="H7" s="12"/>
      <c r="I7" s="12"/>
      <c r="J7" s="12"/>
      <c r="K7" s="12"/>
      <c r="L7" s="12"/>
      <c r="M7" s="13"/>
    </row>
    <row r="8" spans="1:43" ht="12.75" customHeight="1" x14ac:dyDescent="0.3">
      <c r="A8" s="9" t="s">
        <v>5</v>
      </c>
      <c r="B8" s="10"/>
      <c r="C8" s="10"/>
      <c r="D8" s="10"/>
      <c r="E8" s="10"/>
      <c r="F8" s="10"/>
      <c r="G8" s="10"/>
      <c r="H8" s="10"/>
      <c r="I8" s="10"/>
      <c r="J8" s="10"/>
      <c r="K8" s="10"/>
      <c r="L8" s="10"/>
      <c r="M8" s="14"/>
    </row>
    <row r="9" spans="1:43" s="20" customFormat="1" x14ac:dyDescent="0.3">
      <c r="A9" s="15"/>
      <c r="B9" s="16"/>
      <c r="C9" s="16"/>
      <c r="D9" s="16"/>
      <c r="E9" s="17"/>
      <c r="F9" s="18"/>
      <c r="G9" s="18"/>
      <c r="H9" s="18"/>
      <c r="I9" s="18"/>
      <c r="J9" s="18"/>
      <c r="K9" s="18"/>
      <c r="L9" s="18"/>
      <c r="M9" s="19"/>
    </row>
    <row r="10" spans="1:43" s="20" customFormat="1" ht="33.75" customHeight="1" x14ac:dyDescent="0.3">
      <c r="A10" s="21" t="s">
        <v>82</v>
      </c>
      <c r="B10" s="21"/>
      <c r="C10" s="21"/>
      <c r="D10" s="21"/>
      <c r="E10" s="21"/>
      <c r="F10" s="21"/>
      <c r="G10" s="21"/>
      <c r="H10" s="21"/>
      <c r="I10" s="21"/>
      <c r="J10" s="21"/>
      <c r="K10" s="21"/>
      <c r="L10" s="21"/>
      <c r="M10" s="21"/>
      <c r="N10" s="21"/>
    </row>
    <row r="11" spans="1:43" s="20" customFormat="1" ht="96" customHeight="1" x14ac:dyDescent="0.3">
      <c r="A11" s="22" t="s">
        <v>81</v>
      </c>
      <c r="B11" s="22"/>
      <c r="C11" s="22"/>
      <c r="D11" s="22"/>
      <c r="E11" s="22"/>
      <c r="F11" s="22"/>
      <c r="G11" s="22"/>
      <c r="H11" s="22"/>
      <c r="I11" s="22"/>
      <c r="J11" s="22"/>
      <c r="K11" s="22"/>
      <c r="L11" s="22"/>
      <c r="M11" s="22"/>
      <c r="N11" s="22"/>
    </row>
    <row r="13" spans="1:43" ht="18.75" customHeight="1" x14ac:dyDescent="0.3"/>
    <row r="14" spans="1:43" s="30" customFormat="1" ht="15" customHeight="1" x14ac:dyDescent="0.25">
      <c r="A14" s="26" t="s">
        <v>6</v>
      </c>
      <c r="B14" s="27" t="s">
        <v>14</v>
      </c>
      <c r="C14" s="27" t="s">
        <v>15</v>
      </c>
      <c r="D14" s="27" t="s">
        <v>19</v>
      </c>
      <c r="E14" s="27" t="s">
        <v>7</v>
      </c>
      <c r="F14" s="28" t="s">
        <v>9</v>
      </c>
      <c r="G14" s="28"/>
      <c r="H14" s="28"/>
      <c r="I14" s="28" t="s">
        <v>11</v>
      </c>
      <c r="J14" s="28"/>
      <c r="K14" s="28"/>
      <c r="L14" s="28" t="s">
        <v>12</v>
      </c>
      <c r="M14" s="28"/>
      <c r="N14" s="28"/>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row>
    <row r="15" spans="1:43" s="32" customFormat="1" ht="39" customHeight="1" x14ac:dyDescent="0.3">
      <c r="A15" s="26"/>
      <c r="B15" s="27"/>
      <c r="C15" s="27"/>
      <c r="D15" s="27"/>
      <c r="E15" s="27"/>
      <c r="F15" s="31" t="s">
        <v>10</v>
      </c>
      <c r="G15" s="31" t="s">
        <v>20</v>
      </c>
      <c r="H15" s="31" t="s">
        <v>21</v>
      </c>
      <c r="I15" s="31" t="s">
        <v>10</v>
      </c>
      <c r="J15" s="31" t="s">
        <v>20</v>
      </c>
      <c r="K15" s="31" t="s">
        <v>21</v>
      </c>
      <c r="L15" s="31" t="s">
        <v>10</v>
      </c>
      <c r="M15" s="31" t="s">
        <v>21</v>
      </c>
      <c r="N15" s="31" t="s">
        <v>22</v>
      </c>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row>
    <row r="16" spans="1:43" s="41" customFormat="1" ht="144" customHeight="1" x14ac:dyDescent="0.3">
      <c r="A16" s="33">
        <v>1</v>
      </c>
      <c r="B16" s="34" t="s">
        <v>25</v>
      </c>
      <c r="C16" s="35" t="s">
        <v>26</v>
      </c>
      <c r="D16" s="36" t="s">
        <v>18</v>
      </c>
      <c r="E16" s="36">
        <v>1</v>
      </c>
      <c r="F16" s="37">
        <v>100000</v>
      </c>
      <c r="G16" s="38">
        <v>0.19</v>
      </c>
      <c r="H16" s="37">
        <f>F16*G16+F16</f>
        <v>119000</v>
      </c>
      <c r="I16" s="37">
        <v>150000</v>
      </c>
      <c r="J16" s="38">
        <v>0.19</v>
      </c>
      <c r="K16" s="37">
        <f>I16*J16+I16</f>
        <v>178500</v>
      </c>
      <c r="L16" s="37">
        <f>(F16+I16)/2</f>
        <v>125000</v>
      </c>
      <c r="M16" s="37">
        <f>(H16+K16)/2</f>
        <v>148750</v>
      </c>
      <c r="N16" s="39">
        <f>M16*E16</f>
        <v>148750</v>
      </c>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row>
    <row r="17" spans="1:43" s="41" customFormat="1" ht="172.5" customHeight="1" x14ac:dyDescent="0.3">
      <c r="A17" s="33">
        <v>2</v>
      </c>
      <c r="B17" s="35" t="s">
        <v>27</v>
      </c>
      <c r="C17" s="35" t="s">
        <v>28</v>
      </c>
      <c r="D17" s="36" t="s">
        <v>18</v>
      </c>
      <c r="E17" s="36">
        <v>1</v>
      </c>
      <c r="F17" s="37">
        <v>100</v>
      </c>
      <c r="G17" s="38">
        <v>0.19</v>
      </c>
      <c r="H17" s="37">
        <f t="shared" ref="H17:H33" si="0">F17*G17+F17</f>
        <v>119</v>
      </c>
      <c r="I17" s="37">
        <v>150000</v>
      </c>
      <c r="J17" s="38">
        <v>0.19</v>
      </c>
      <c r="K17" s="37">
        <f t="shared" ref="K17:K33" si="1">I17*J17+I17</f>
        <v>178500</v>
      </c>
      <c r="L17" s="37">
        <f t="shared" ref="L17:L33" si="2">(F17+I17)/2</f>
        <v>75050</v>
      </c>
      <c r="M17" s="37">
        <f t="shared" ref="M17:M33" si="3">(H17+K17)/2</f>
        <v>89309.5</v>
      </c>
      <c r="N17" s="39">
        <f t="shared" ref="N17:N33" si="4">M17*E17</f>
        <v>89309.5</v>
      </c>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row>
    <row r="18" spans="1:43" s="41" customFormat="1" ht="96.75" customHeight="1" x14ac:dyDescent="0.3">
      <c r="A18" s="33">
        <v>3</v>
      </c>
      <c r="B18" s="35" t="s">
        <v>16</v>
      </c>
      <c r="C18" s="35" t="s">
        <v>17</v>
      </c>
      <c r="D18" s="36" t="s">
        <v>18</v>
      </c>
      <c r="E18" s="36">
        <v>1</v>
      </c>
      <c r="F18" s="37">
        <v>100000</v>
      </c>
      <c r="G18" s="38">
        <v>0.19</v>
      </c>
      <c r="H18" s="37">
        <f t="shared" si="0"/>
        <v>119000</v>
      </c>
      <c r="I18" s="37">
        <v>220000</v>
      </c>
      <c r="J18" s="38">
        <v>0.19</v>
      </c>
      <c r="K18" s="37">
        <f t="shared" si="1"/>
        <v>261800</v>
      </c>
      <c r="L18" s="37">
        <f t="shared" si="2"/>
        <v>160000</v>
      </c>
      <c r="M18" s="37">
        <f t="shared" si="3"/>
        <v>190400</v>
      </c>
      <c r="N18" s="39">
        <f t="shared" si="4"/>
        <v>190400</v>
      </c>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row>
    <row r="19" spans="1:43" s="41" customFormat="1" ht="145.5" customHeight="1" x14ac:dyDescent="0.3">
      <c r="A19" s="33">
        <v>4</v>
      </c>
      <c r="B19" s="35" t="s">
        <v>29</v>
      </c>
      <c r="C19" s="35" t="s">
        <v>30</v>
      </c>
      <c r="D19" s="36" t="s">
        <v>18</v>
      </c>
      <c r="E19" s="36">
        <v>1</v>
      </c>
      <c r="F19" s="37">
        <v>100000</v>
      </c>
      <c r="G19" s="38">
        <v>0.19</v>
      </c>
      <c r="H19" s="37">
        <f>F19*G19+F19</f>
        <v>119000</v>
      </c>
      <c r="I19" s="37">
        <v>150000</v>
      </c>
      <c r="J19" s="38">
        <v>0.19</v>
      </c>
      <c r="K19" s="37">
        <f t="shared" si="1"/>
        <v>178500</v>
      </c>
      <c r="L19" s="37">
        <f t="shared" si="2"/>
        <v>125000</v>
      </c>
      <c r="M19" s="37">
        <f t="shared" si="3"/>
        <v>148750</v>
      </c>
      <c r="N19" s="39">
        <f t="shared" si="4"/>
        <v>148750</v>
      </c>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row>
    <row r="20" spans="1:43" s="41" customFormat="1" ht="131.25" customHeight="1" x14ac:dyDescent="0.3">
      <c r="A20" s="33">
        <v>5</v>
      </c>
      <c r="B20" s="35" t="s">
        <v>31</v>
      </c>
      <c r="C20" s="35" t="s">
        <v>32</v>
      </c>
      <c r="D20" s="36" t="s">
        <v>18</v>
      </c>
      <c r="E20" s="36">
        <v>1</v>
      </c>
      <c r="F20" s="37">
        <v>100000</v>
      </c>
      <c r="G20" s="38">
        <v>0.19</v>
      </c>
      <c r="H20" s="37">
        <f t="shared" ref="H20:H33" si="5">F20*G20+F20</f>
        <v>119000</v>
      </c>
      <c r="I20" s="37">
        <v>130000</v>
      </c>
      <c r="J20" s="38">
        <v>0.19</v>
      </c>
      <c r="K20" s="37">
        <f t="shared" si="1"/>
        <v>154700</v>
      </c>
      <c r="L20" s="37">
        <f t="shared" si="2"/>
        <v>115000</v>
      </c>
      <c r="M20" s="37">
        <f t="shared" si="3"/>
        <v>136850</v>
      </c>
      <c r="N20" s="39">
        <f t="shared" si="4"/>
        <v>136850</v>
      </c>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row>
    <row r="21" spans="1:43" s="41" customFormat="1" ht="126.75" customHeight="1" x14ac:dyDescent="0.3">
      <c r="A21" s="33">
        <v>6</v>
      </c>
      <c r="B21" s="35" t="s">
        <v>33</v>
      </c>
      <c r="C21" s="35" t="s">
        <v>34</v>
      </c>
      <c r="D21" s="36" t="s">
        <v>18</v>
      </c>
      <c r="E21" s="36">
        <v>1</v>
      </c>
      <c r="F21" s="37">
        <v>100000</v>
      </c>
      <c r="G21" s="38">
        <v>0.19</v>
      </c>
      <c r="H21" s="37">
        <f t="shared" si="5"/>
        <v>119000</v>
      </c>
      <c r="I21" s="37">
        <v>130000</v>
      </c>
      <c r="J21" s="38">
        <v>0.19</v>
      </c>
      <c r="K21" s="37">
        <f t="shared" si="1"/>
        <v>154700</v>
      </c>
      <c r="L21" s="37">
        <f t="shared" si="2"/>
        <v>115000</v>
      </c>
      <c r="M21" s="37">
        <f t="shared" si="3"/>
        <v>136850</v>
      </c>
      <c r="N21" s="39">
        <f t="shared" si="4"/>
        <v>136850</v>
      </c>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row>
    <row r="22" spans="1:43" s="41" customFormat="1" ht="96" customHeight="1" x14ac:dyDescent="0.3">
      <c r="A22" s="33">
        <v>7</v>
      </c>
      <c r="B22" s="35" t="s">
        <v>35</v>
      </c>
      <c r="C22" s="35" t="s">
        <v>36</v>
      </c>
      <c r="D22" s="36" t="s">
        <v>18</v>
      </c>
      <c r="E22" s="36">
        <v>1</v>
      </c>
      <c r="F22" s="37">
        <v>150000</v>
      </c>
      <c r="G22" s="38">
        <v>0.19</v>
      </c>
      <c r="H22" s="37">
        <f t="shared" si="5"/>
        <v>178500</v>
      </c>
      <c r="I22" s="37">
        <v>150000</v>
      </c>
      <c r="J22" s="38">
        <v>0.19</v>
      </c>
      <c r="K22" s="37">
        <f t="shared" si="1"/>
        <v>178500</v>
      </c>
      <c r="L22" s="37">
        <f t="shared" si="2"/>
        <v>150000</v>
      </c>
      <c r="M22" s="37">
        <f t="shared" si="3"/>
        <v>178500</v>
      </c>
      <c r="N22" s="39">
        <f t="shared" si="4"/>
        <v>178500</v>
      </c>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row>
    <row r="23" spans="1:43" s="41" customFormat="1" ht="114" customHeight="1" x14ac:dyDescent="0.3">
      <c r="A23" s="33">
        <v>8</v>
      </c>
      <c r="B23" s="35" t="s">
        <v>37</v>
      </c>
      <c r="C23" s="35" t="s">
        <v>38</v>
      </c>
      <c r="D23" s="36" t="s">
        <v>18</v>
      </c>
      <c r="E23" s="36">
        <v>1</v>
      </c>
      <c r="F23" s="37">
        <v>630000</v>
      </c>
      <c r="G23" s="38">
        <v>0.19</v>
      </c>
      <c r="H23" s="37">
        <f t="shared" si="5"/>
        <v>749700</v>
      </c>
      <c r="I23" s="37">
        <v>830000</v>
      </c>
      <c r="J23" s="38">
        <v>0.19</v>
      </c>
      <c r="K23" s="37">
        <f t="shared" si="1"/>
        <v>987700</v>
      </c>
      <c r="L23" s="37">
        <f t="shared" si="2"/>
        <v>730000</v>
      </c>
      <c r="M23" s="37">
        <f t="shared" si="3"/>
        <v>868700</v>
      </c>
      <c r="N23" s="39">
        <f t="shared" si="4"/>
        <v>868700</v>
      </c>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row>
    <row r="24" spans="1:43" s="41" customFormat="1" ht="143.25" customHeight="1" x14ac:dyDescent="0.3">
      <c r="A24" s="33">
        <v>9</v>
      </c>
      <c r="B24" s="42" t="s">
        <v>39</v>
      </c>
      <c r="C24" s="42" t="s">
        <v>40</v>
      </c>
      <c r="D24" s="36" t="s">
        <v>18</v>
      </c>
      <c r="E24" s="36">
        <v>1</v>
      </c>
      <c r="F24" s="37">
        <v>100000</v>
      </c>
      <c r="G24" s="38">
        <v>0.19</v>
      </c>
      <c r="H24" s="37">
        <f t="shared" si="5"/>
        <v>119000</v>
      </c>
      <c r="I24" s="37">
        <v>230000</v>
      </c>
      <c r="J24" s="38">
        <v>0.19</v>
      </c>
      <c r="K24" s="37">
        <f t="shared" si="1"/>
        <v>273700</v>
      </c>
      <c r="L24" s="37">
        <f t="shared" si="2"/>
        <v>165000</v>
      </c>
      <c r="M24" s="37">
        <f t="shared" si="3"/>
        <v>196350</v>
      </c>
      <c r="N24" s="39">
        <f t="shared" si="4"/>
        <v>196350</v>
      </c>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row>
    <row r="25" spans="1:43" s="41" customFormat="1" ht="144" customHeight="1" x14ac:dyDescent="0.3">
      <c r="A25" s="33">
        <v>10</v>
      </c>
      <c r="B25" s="35" t="s">
        <v>41</v>
      </c>
      <c r="C25" s="43" t="s">
        <v>42</v>
      </c>
      <c r="D25" s="36" t="s">
        <v>18</v>
      </c>
      <c r="E25" s="36">
        <v>2</v>
      </c>
      <c r="F25" s="37">
        <v>110000</v>
      </c>
      <c r="G25" s="38">
        <v>0.19</v>
      </c>
      <c r="H25" s="37">
        <f t="shared" si="5"/>
        <v>130900</v>
      </c>
      <c r="I25" s="37">
        <v>150000</v>
      </c>
      <c r="J25" s="38">
        <v>0.19</v>
      </c>
      <c r="K25" s="37">
        <f t="shared" si="1"/>
        <v>178500</v>
      </c>
      <c r="L25" s="37">
        <f t="shared" si="2"/>
        <v>130000</v>
      </c>
      <c r="M25" s="37">
        <f t="shared" si="3"/>
        <v>154700</v>
      </c>
      <c r="N25" s="39">
        <f t="shared" si="4"/>
        <v>309400</v>
      </c>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row>
    <row r="26" spans="1:43" s="41" customFormat="1" ht="104.25" customHeight="1" x14ac:dyDescent="0.3">
      <c r="A26" s="33">
        <v>11</v>
      </c>
      <c r="B26" s="42" t="s">
        <v>43</v>
      </c>
      <c r="C26" s="42" t="s">
        <v>58</v>
      </c>
      <c r="D26" s="36" t="s">
        <v>18</v>
      </c>
      <c r="E26" s="36">
        <v>1</v>
      </c>
      <c r="F26" s="37">
        <v>350000</v>
      </c>
      <c r="G26" s="38">
        <v>0.19</v>
      </c>
      <c r="H26" s="37">
        <f t="shared" si="5"/>
        <v>416500</v>
      </c>
      <c r="I26" s="37">
        <v>450000</v>
      </c>
      <c r="J26" s="38">
        <v>0.19</v>
      </c>
      <c r="K26" s="37">
        <f t="shared" si="1"/>
        <v>535500</v>
      </c>
      <c r="L26" s="37">
        <f t="shared" si="2"/>
        <v>400000</v>
      </c>
      <c r="M26" s="37">
        <f t="shared" si="3"/>
        <v>476000</v>
      </c>
      <c r="N26" s="39">
        <f t="shared" si="4"/>
        <v>476000</v>
      </c>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row>
    <row r="27" spans="1:43" s="41" customFormat="1" ht="85.5" customHeight="1" x14ac:dyDescent="0.3">
      <c r="A27" s="33">
        <v>12</v>
      </c>
      <c r="B27" s="42" t="s">
        <v>44</v>
      </c>
      <c r="C27" s="42" t="s">
        <v>45</v>
      </c>
      <c r="D27" s="36" t="s">
        <v>18</v>
      </c>
      <c r="E27" s="36">
        <v>1</v>
      </c>
      <c r="F27" s="37">
        <v>105000</v>
      </c>
      <c r="G27" s="38">
        <v>0.19</v>
      </c>
      <c r="H27" s="37">
        <f t="shared" si="5"/>
        <v>124950</v>
      </c>
      <c r="I27" s="37">
        <v>150000</v>
      </c>
      <c r="J27" s="38">
        <v>0.19</v>
      </c>
      <c r="K27" s="37">
        <f t="shared" si="1"/>
        <v>178500</v>
      </c>
      <c r="L27" s="37">
        <f t="shared" si="2"/>
        <v>127500</v>
      </c>
      <c r="M27" s="37">
        <f t="shared" si="3"/>
        <v>151725</v>
      </c>
      <c r="N27" s="39">
        <f t="shared" si="4"/>
        <v>151725</v>
      </c>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row>
    <row r="28" spans="1:43" s="41" customFormat="1" ht="99" customHeight="1" x14ac:dyDescent="0.3">
      <c r="A28" s="33">
        <v>13</v>
      </c>
      <c r="B28" s="35" t="s">
        <v>46</v>
      </c>
      <c r="C28" s="43" t="s">
        <v>47</v>
      </c>
      <c r="D28" s="36" t="s">
        <v>18</v>
      </c>
      <c r="E28" s="36">
        <v>1</v>
      </c>
      <c r="F28" s="37">
        <v>150000</v>
      </c>
      <c r="G28" s="38">
        <v>0.19</v>
      </c>
      <c r="H28" s="37">
        <f t="shared" si="5"/>
        <v>178500</v>
      </c>
      <c r="I28" s="37">
        <v>200000</v>
      </c>
      <c r="J28" s="38">
        <v>0.19</v>
      </c>
      <c r="K28" s="37">
        <f t="shared" si="1"/>
        <v>238000</v>
      </c>
      <c r="L28" s="37">
        <f t="shared" si="2"/>
        <v>175000</v>
      </c>
      <c r="M28" s="37">
        <f t="shared" si="3"/>
        <v>208250</v>
      </c>
      <c r="N28" s="39">
        <f t="shared" si="4"/>
        <v>208250</v>
      </c>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row>
    <row r="29" spans="1:43" s="41" customFormat="1" ht="43.5" customHeight="1" x14ac:dyDescent="0.3">
      <c r="A29" s="33">
        <v>14</v>
      </c>
      <c r="B29" s="42" t="s">
        <v>48</v>
      </c>
      <c r="C29" s="42" t="s">
        <v>49</v>
      </c>
      <c r="D29" s="36" t="s">
        <v>18</v>
      </c>
      <c r="E29" s="36">
        <v>1</v>
      </c>
      <c r="F29" s="37">
        <v>600000</v>
      </c>
      <c r="G29" s="38">
        <v>0.19</v>
      </c>
      <c r="H29" s="37">
        <f t="shared" si="5"/>
        <v>714000</v>
      </c>
      <c r="I29" s="37">
        <v>700000</v>
      </c>
      <c r="J29" s="38">
        <v>0.19</v>
      </c>
      <c r="K29" s="37">
        <f t="shared" si="1"/>
        <v>833000</v>
      </c>
      <c r="L29" s="37">
        <f t="shared" si="2"/>
        <v>650000</v>
      </c>
      <c r="M29" s="37">
        <f t="shared" si="3"/>
        <v>773500</v>
      </c>
      <c r="N29" s="39">
        <f t="shared" si="4"/>
        <v>773500</v>
      </c>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row>
    <row r="30" spans="1:43" s="41" customFormat="1" ht="136.5" customHeight="1" x14ac:dyDescent="0.3">
      <c r="A30" s="33">
        <v>15</v>
      </c>
      <c r="B30" s="35" t="s">
        <v>50</v>
      </c>
      <c r="C30" s="35" t="s">
        <v>51</v>
      </c>
      <c r="D30" s="36" t="s">
        <v>18</v>
      </c>
      <c r="E30" s="36">
        <v>1</v>
      </c>
      <c r="F30" s="37">
        <v>400000</v>
      </c>
      <c r="G30" s="38">
        <v>0.19</v>
      </c>
      <c r="H30" s="37">
        <f t="shared" si="5"/>
        <v>476000</v>
      </c>
      <c r="I30" s="37">
        <v>450000</v>
      </c>
      <c r="J30" s="38">
        <v>0.19</v>
      </c>
      <c r="K30" s="37">
        <f t="shared" si="1"/>
        <v>535500</v>
      </c>
      <c r="L30" s="37">
        <f t="shared" si="2"/>
        <v>425000</v>
      </c>
      <c r="M30" s="37">
        <f t="shared" si="3"/>
        <v>505750</v>
      </c>
      <c r="N30" s="39">
        <f t="shared" si="4"/>
        <v>505750</v>
      </c>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row>
    <row r="31" spans="1:43" s="41" customFormat="1" ht="259.5" customHeight="1" x14ac:dyDescent="0.3">
      <c r="A31" s="33">
        <v>16</v>
      </c>
      <c r="B31" s="35" t="s">
        <v>52</v>
      </c>
      <c r="C31" s="35" t="s">
        <v>53</v>
      </c>
      <c r="D31" s="36" t="s">
        <v>18</v>
      </c>
      <c r="E31" s="36">
        <v>1</v>
      </c>
      <c r="F31" s="37">
        <v>600000</v>
      </c>
      <c r="G31" s="38">
        <v>0.19</v>
      </c>
      <c r="H31" s="37">
        <f t="shared" si="5"/>
        <v>714000</v>
      </c>
      <c r="I31" s="37">
        <v>700000</v>
      </c>
      <c r="J31" s="38">
        <v>0.19</v>
      </c>
      <c r="K31" s="37">
        <f t="shared" si="1"/>
        <v>833000</v>
      </c>
      <c r="L31" s="37">
        <f t="shared" si="2"/>
        <v>650000</v>
      </c>
      <c r="M31" s="37">
        <f t="shared" si="3"/>
        <v>773500</v>
      </c>
      <c r="N31" s="39">
        <f t="shared" si="4"/>
        <v>773500</v>
      </c>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row>
    <row r="32" spans="1:43" s="41" customFormat="1" ht="270.75" customHeight="1" x14ac:dyDescent="0.3">
      <c r="A32" s="33">
        <v>17</v>
      </c>
      <c r="B32" s="35" t="s">
        <v>54</v>
      </c>
      <c r="C32" s="35" t="s">
        <v>55</v>
      </c>
      <c r="D32" s="36" t="s">
        <v>18</v>
      </c>
      <c r="E32" s="36">
        <v>1</v>
      </c>
      <c r="F32" s="37">
        <v>15500000</v>
      </c>
      <c r="G32" s="38">
        <v>0.19</v>
      </c>
      <c r="H32" s="37">
        <f t="shared" si="5"/>
        <v>18445000</v>
      </c>
      <c r="I32" s="37">
        <v>14500000</v>
      </c>
      <c r="J32" s="38">
        <v>0.19</v>
      </c>
      <c r="K32" s="37">
        <f t="shared" si="1"/>
        <v>17255000</v>
      </c>
      <c r="L32" s="37">
        <f t="shared" si="2"/>
        <v>15000000</v>
      </c>
      <c r="M32" s="37">
        <f t="shared" si="3"/>
        <v>17850000</v>
      </c>
      <c r="N32" s="39">
        <f t="shared" si="4"/>
        <v>17850000</v>
      </c>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row>
    <row r="33" spans="1:43" s="41" customFormat="1" ht="111.75" customHeight="1" x14ac:dyDescent="0.3">
      <c r="A33" s="33">
        <v>18</v>
      </c>
      <c r="B33" s="35" t="s">
        <v>56</v>
      </c>
      <c r="C33" s="35" t="s">
        <v>57</v>
      </c>
      <c r="D33" s="36" t="s">
        <v>18</v>
      </c>
      <c r="E33" s="36">
        <v>1</v>
      </c>
      <c r="F33" s="37">
        <v>1000000</v>
      </c>
      <c r="G33" s="38">
        <v>0.19</v>
      </c>
      <c r="H33" s="37">
        <f t="shared" si="5"/>
        <v>1190000</v>
      </c>
      <c r="I33" s="37">
        <v>1200000</v>
      </c>
      <c r="J33" s="38">
        <v>0.19</v>
      </c>
      <c r="K33" s="37">
        <f t="shared" si="1"/>
        <v>1428000</v>
      </c>
      <c r="L33" s="37">
        <f t="shared" si="2"/>
        <v>1100000</v>
      </c>
      <c r="M33" s="37">
        <f t="shared" si="3"/>
        <v>1309000</v>
      </c>
      <c r="N33" s="39">
        <f t="shared" si="4"/>
        <v>1309000</v>
      </c>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row>
    <row r="34" spans="1:43" s="46" customFormat="1" ht="18" customHeight="1" x14ac:dyDescent="0.3">
      <c r="A34" s="44" t="s">
        <v>23</v>
      </c>
      <c r="B34" s="44"/>
      <c r="C34" s="44"/>
      <c r="D34" s="44"/>
      <c r="E34" s="44"/>
      <c r="F34" s="44"/>
      <c r="G34" s="44"/>
      <c r="H34" s="44"/>
      <c r="I34" s="44"/>
      <c r="J34" s="44"/>
      <c r="K34" s="44"/>
      <c r="L34" s="44"/>
      <c r="M34" s="44"/>
      <c r="N34" s="45">
        <f>SUM(N16:N33)</f>
        <v>24451584.5</v>
      </c>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row>
    <row r="36" spans="1:43" ht="168.75" customHeight="1" x14ac:dyDescent="0.3">
      <c r="A36" s="47">
        <v>1</v>
      </c>
      <c r="B36" s="43" t="s">
        <v>59</v>
      </c>
      <c r="C36" s="48" t="s">
        <v>61</v>
      </c>
      <c r="D36" s="81" t="s">
        <v>18</v>
      </c>
      <c r="E36" s="2">
        <v>3</v>
      </c>
      <c r="F36" s="82">
        <v>991597</v>
      </c>
      <c r="G36" s="38">
        <v>0.19</v>
      </c>
      <c r="H36" s="49">
        <f>F36*G36+F36</f>
        <v>1180000.43</v>
      </c>
      <c r="I36" s="49">
        <v>1075630</v>
      </c>
      <c r="J36" s="38">
        <v>0.19</v>
      </c>
      <c r="K36" s="49">
        <f>I36*J36+I36</f>
        <v>1279999.7</v>
      </c>
      <c r="L36" s="37">
        <f>(F36+I36)/2</f>
        <v>1033613.5</v>
      </c>
      <c r="M36" s="37">
        <f>(H36+K36)/2</f>
        <v>1230000.0649999999</v>
      </c>
      <c r="N36" s="39">
        <f>M36*E36</f>
        <v>3690000.1949999998</v>
      </c>
    </row>
    <row r="37" spans="1:43" ht="129" customHeight="1" x14ac:dyDescent="0.3">
      <c r="A37" s="47">
        <v>2</v>
      </c>
      <c r="B37" s="43" t="s">
        <v>60</v>
      </c>
      <c r="C37" s="43" t="s">
        <v>61</v>
      </c>
      <c r="D37" s="81" t="s">
        <v>18</v>
      </c>
      <c r="E37" s="2">
        <v>3</v>
      </c>
      <c r="F37" s="82">
        <v>728291</v>
      </c>
      <c r="G37" s="38">
        <v>0.19</v>
      </c>
      <c r="H37" s="49">
        <f t="shared" ref="H37:H45" si="6">F37*G37+F37</f>
        <v>866666.29</v>
      </c>
      <c r="I37" s="49">
        <v>784314</v>
      </c>
      <c r="J37" s="38">
        <v>0.19</v>
      </c>
      <c r="K37" s="49">
        <f t="shared" ref="K37:K45" si="7">I37*J37+I37</f>
        <v>933333.66</v>
      </c>
      <c r="L37" s="37">
        <f t="shared" ref="L37:L45" si="8">(F37+I37)/2</f>
        <v>756302.5</v>
      </c>
      <c r="M37" s="37">
        <f t="shared" ref="M37:M45" si="9">(H37+K37)/2</f>
        <v>899999.97500000009</v>
      </c>
      <c r="N37" s="39">
        <f t="shared" ref="N37:N45" si="10">M37*E37</f>
        <v>2699999.9250000003</v>
      </c>
    </row>
    <row r="38" spans="1:43" ht="212.25" customHeight="1" x14ac:dyDescent="0.3">
      <c r="A38" s="47">
        <v>3</v>
      </c>
      <c r="B38" s="48" t="s">
        <v>62</v>
      </c>
      <c r="C38" s="48" t="s">
        <v>63</v>
      </c>
      <c r="D38" s="81" t="s">
        <v>18</v>
      </c>
      <c r="E38" s="2">
        <v>1</v>
      </c>
      <c r="F38" s="82">
        <v>2016817</v>
      </c>
      <c r="G38" s="38">
        <v>0.19</v>
      </c>
      <c r="H38" s="49">
        <f t="shared" si="6"/>
        <v>2400012.23</v>
      </c>
      <c r="I38" s="49">
        <v>2268908</v>
      </c>
      <c r="J38" s="38">
        <v>0.19</v>
      </c>
      <c r="K38" s="49">
        <f t="shared" si="7"/>
        <v>2700000.52</v>
      </c>
      <c r="L38" s="37">
        <f t="shared" si="8"/>
        <v>2142862.5</v>
      </c>
      <c r="M38" s="37">
        <f t="shared" si="9"/>
        <v>2550006.375</v>
      </c>
      <c r="N38" s="39">
        <f t="shared" si="10"/>
        <v>2550006.375</v>
      </c>
    </row>
    <row r="39" spans="1:43" ht="166.5" customHeight="1" x14ac:dyDescent="0.3">
      <c r="A39" s="47">
        <v>4</v>
      </c>
      <c r="B39" s="48" t="s">
        <v>64</v>
      </c>
      <c r="C39" s="48" t="s">
        <v>65</v>
      </c>
      <c r="D39" s="81" t="s">
        <v>18</v>
      </c>
      <c r="E39" s="2">
        <v>4</v>
      </c>
      <c r="F39" s="82">
        <v>924370</v>
      </c>
      <c r="G39" s="38">
        <v>0.19</v>
      </c>
      <c r="H39" s="49">
        <f t="shared" si="6"/>
        <v>1100000.3</v>
      </c>
      <c r="I39" s="49">
        <v>924370</v>
      </c>
      <c r="J39" s="38">
        <v>0.19</v>
      </c>
      <c r="K39" s="49">
        <f t="shared" si="7"/>
        <v>1100000.3</v>
      </c>
      <c r="L39" s="37">
        <f t="shared" si="8"/>
        <v>924370</v>
      </c>
      <c r="M39" s="37">
        <f t="shared" si="9"/>
        <v>1100000.3</v>
      </c>
      <c r="N39" s="39">
        <f t="shared" si="10"/>
        <v>4400001.2</v>
      </c>
    </row>
    <row r="40" spans="1:43" ht="102" customHeight="1" x14ac:dyDescent="0.3">
      <c r="A40" s="47">
        <v>5</v>
      </c>
      <c r="B40" s="48" t="s">
        <v>66</v>
      </c>
      <c r="C40" s="48" t="s">
        <v>67</v>
      </c>
      <c r="D40" s="81" t="s">
        <v>18</v>
      </c>
      <c r="E40" s="2">
        <v>4</v>
      </c>
      <c r="F40" s="82">
        <v>924370</v>
      </c>
      <c r="G40" s="38">
        <v>0.19</v>
      </c>
      <c r="H40" s="49">
        <f t="shared" si="6"/>
        <v>1100000.3</v>
      </c>
      <c r="I40" s="49">
        <v>1197479</v>
      </c>
      <c r="J40" s="38">
        <v>0.19</v>
      </c>
      <c r="K40" s="49">
        <f t="shared" si="7"/>
        <v>1425000.01</v>
      </c>
      <c r="L40" s="37">
        <f t="shared" si="8"/>
        <v>1060924.5</v>
      </c>
      <c r="M40" s="37">
        <f t="shared" si="9"/>
        <v>1262500.155</v>
      </c>
      <c r="N40" s="39">
        <f t="shared" si="10"/>
        <v>5050000.62</v>
      </c>
    </row>
    <row r="41" spans="1:43" ht="124.5" customHeight="1" x14ac:dyDescent="0.3">
      <c r="A41" s="47">
        <v>6</v>
      </c>
      <c r="B41" s="48" t="s">
        <v>68</v>
      </c>
      <c r="C41" s="48" t="s">
        <v>69</v>
      </c>
      <c r="D41" s="81" t="s">
        <v>18</v>
      </c>
      <c r="E41" s="2">
        <v>2</v>
      </c>
      <c r="F41" s="82">
        <v>1714286</v>
      </c>
      <c r="G41" s="38">
        <v>0.19</v>
      </c>
      <c r="H41" s="49">
        <f t="shared" si="6"/>
        <v>2040000.34</v>
      </c>
      <c r="I41" s="49">
        <v>756300</v>
      </c>
      <c r="J41" s="38">
        <v>0.19</v>
      </c>
      <c r="K41" s="49">
        <f t="shared" si="7"/>
        <v>899997</v>
      </c>
      <c r="L41" s="37">
        <f t="shared" si="8"/>
        <v>1235293</v>
      </c>
      <c r="M41" s="37">
        <f t="shared" si="9"/>
        <v>1469998.67</v>
      </c>
      <c r="N41" s="39">
        <f t="shared" si="10"/>
        <v>2939997.34</v>
      </c>
    </row>
    <row r="42" spans="1:43" ht="115.5" x14ac:dyDescent="0.3">
      <c r="A42" s="47">
        <v>7</v>
      </c>
      <c r="B42" s="43" t="s">
        <v>70</v>
      </c>
      <c r="C42" s="48" t="s">
        <v>71</v>
      </c>
      <c r="D42" s="81" t="s">
        <v>18</v>
      </c>
      <c r="E42" s="2">
        <v>1</v>
      </c>
      <c r="F42" s="82">
        <v>1932773</v>
      </c>
      <c r="G42" s="38">
        <v>0.19</v>
      </c>
      <c r="H42" s="49">
        <f t="shared" si="6"/>
        <v>2299999.87</v>
      </c>
      <c r="I42" s="49">
        <v>2016807</v>
      </c>
      <c r="J42" s="38">
        <v>0.19</v>
      </c>
      <c r="K42" s="49">
        <f t="shared" si="7"/>
        <v>2400000.33</v>
      </c>
      <c r="L42" s="37">
        <f t="shared" si="8"/>
        <v>1974790</v>
      </c>
      <c r="M42" s="37">
        <f t="shared" si="9"/>
        <v>2350000.1</v>
      </c>
      <c r="N42" s="39">
        <f t="shared" si="10"/>
        <v>2350000.1</v>
      </c>
    </row>
    <row r="43" spans="1:43" ht="148.5" x14ac:dyDescent="0.3">
      <c r="A43" s="47">
        <v>8</v>
      </c>
      <c r="B43" s="48" t="s">
        <v>72</v>
      </c>
      <c r="C43" s="48" t="s">
        <v>73</v>
      </c>
      <c r="D43" s="81" t="s">
        <v>18</v>
      </c>
      <c r="E43" s="2">
        <v>3</v>
      </c>
      <c r="F43" s="82">
        <v>644258</v>
      </c>
      <c r="G43" s="38">
        <v>0.19</v>
      </c>
      <c r="H43" s="49">
        <f t="shared" si="6"/>
        <v>766667.02</v>
      </c>
      <c r="I43" s="49">
        <v>672269</v>
      </c>
      <c r="J43" s="38">
        <v>0.19</v>
      </c>
      <c r="K43" s="49">
        <f t="shared" si="7"/>
        <v>800000.11</v>
      </c>
      <c r="L43" s="37">
        <f t="shared" si="8"/>
        <v>658263.5</v>
      </c>
      <c r="M43" s="37">
        <f t="shared" si="9"/>
        <v>783333.56499999994</v>
      </c>
      <c r="N43" s="39">
        <f t="shared" si="10"/>
        <v>2350000.6949999998</v>
      </c>
    </row>
    <row r="44" spans="1:43" ht="115.5" x14ac:dyDescent="0.3">
      <c r="A44" s="47">
        <v>9</v>
      </c>
      <c r="B44" s="48" t="s">
        <v>74</v>
      </c>
      <c r="C44" s="48" t="s">
        <v>75</v>
      </c>
      <c r="D44" s="81" t="s">
        <v>18</v>
      </c>
      <c r="E44" s="2">
        <v>1</v>
      </c>
      <c r="F44" s="82">
        <v>1008403</v>
      </c>
      <c r="G44" s="38">
        <v>0.19</v>
      </c>
      <c r="H44" s="49">
        <f t="shared" si="6"/>
        <v>1199999.57</v>
      </c>
      <c r="I44" s="49">
        <v>1176471</v>
      </c>
      <c r="J44" s="38">
        <v>0.19</v>
      </c>
      <c r="K44" s="49">
        <f t="shared" si="7"/>
        <v>1400000.49</v>
      </c>
      <c r="L44" s="37">
        <f t="shared" si="8"/>
        <v>1092437</v>
      </c>
      <c r="M44" s="37">
        <f t="shared" si="9"/>
        <v>1300000.03</v>
      </c>
      <c r="N44" s="39">
        <f t="shared" si="10"/>
        <v>1300000.03</v>
      </c>
    </row>
    <row r="45" spans="1:43" ht="363" x14ac:dyDescent="0.3">
      <c r="A45" s="47">
        <v>10</v>
      </c>
      <c r="B45" s="48" t="s">
        <v>76</v>
      </c>
      <c r="C45" s="48" t="s">
        <v>77</v>
      </c>
      <c r="D45" s="81" t="s">
        <v>18</v>
      </c>
      <c r="E45" s="2">
        <v>1</v>
      </c>
      <c r="F45" s="82">
        <v>1206897</v>
      </c>
      <c r="G45" s="38">
        <v>0.19</v>
      </c>
      <c r="H45" s="49">
        <f t="shared" si="6"/>
        <v>1436207.43</v>
      </c>
      <c r="I45" s="49">
        <v>1293103</v>
      </c>
      <c r="J45" s="38">
        <v>0.19</v>
      </c>
      <c r="K45" s="49">
        <f t="shared" si="7"/>
        <v>1538792.57</v>
      </c>
      <c r="L45" s="37">
        <f t="shared" si="8"/>
        <v>1250000</v>
      </c>
      <c r="M45" s="37">
        <f t="shared" si="9"/>
        <v>1487500</v>
      </c>
      <c r="N45" s="39">
        <f t="shared" si="10"/>
        <v>1487500</v>
      </c>
    </row>
    <row r="46" spans="1:43" x14ac:dyDescent="0.3">
      <c r="A46" s="50" t="s">
        <v>79</v>
      </c>
      <c r="B46" s="50"/>
      <c r="C46" s="50"/>
      <c r="D46" s="50"/>
      <c r="E46" s="83"/>
      <c r="F46" s="50"/>
      <c r="G46" s="50"/>
      <c r="H46" s="50"/>
      <c r="I46" s="50"/>
      <c r="J46" s="50"/>
      <c r="K46" s="50"/>
      <c r="L46" s="50"/>
      <c r="M46" s="50"/>
      <c r="N46" s="51">
        <f>SUM(N36:N45)</f>
        <v>28817506.480000004</v>
      </c>
    </row>
    <row r="48" spans="1:43" x14ac:dyDescent="0.3">
      <c r="K48" s="65" t="s">
        <v>78</v>
      </c>
      <c r="L48" s="65">
        <f>N46+N34</f>
        <v>53269090.980000004</v>
      </c>
    </row>
    <row r="51" spans="1:14" ht="79.5" customHeight="1" x14ac:dyDescent="0.3">
      <c r="A51" s="66" t="s">
        <v>83</v>
      </c>
      <c r="B51" s="66"/>
      <c r="C51" s="66"/>
      <c r="D51" s="66"/>
      <c r="E51" s="66"/>
      <c r="F51" s="66"/>
      <c r="G51" s="66"/>
      <c r="H51" s="66"/>
      <c r="I51" s="66"/>
      <c r="J51" s="66"/>
      <c r="K51" s="66"/>
      <c r="L51" s="66"/>
      <c r="M51" s="66"/>
      <c r="N51" s="66"/>
    </row>
    <row r="52" spans="1:14" ht="60" customHeight="1" x14ac:dyDescent="0.3">
      <c r="A52" s="67" t="s">
        <v>84</v>
      </c>
      <c r="B52" s="67"/>
      <c r="C52" s="67"/>
      <c r="D52" s="67"/>
      <c r="E52" s="67"/>
      <c r="F52" s="67"/>
      <c r="G52" s="67"/>
      <c r="H52" s="67"/>
      <c r="I52" s="67"/>
      <c r="J52" s="67"/>
      <c r="K52" s="67"/>
      <c r="L52" s="67"/>
      <c r="M52" s="67"/>
      <c r="N52" s="68"/>
    </row>
    <row r="53" spans="1:14" x14ac:dyDescent="0.3">
      <c r="A53" s="3" t="s">
        <v>8</v>
      </c>
      <c r="B53" s="3"/>
      <c r="C53" s="3"/>
      <c r="D53" s="3"/>
      <c r="E53" s="3"/>
      <c r="F53" s="3"/>
      <c r="G53" s="3"/>
      <c r="H53" s="3"/>
      <c r="I53" s="3"/>
      <c r="J53" s="3"/>
      <c r="K53" s="3"/>
      <c r="L53" s="3"/>
      <c r="M53" s="3"/>
      <c r="N53" s="69"/>
    </row>
    <row r="54" spans="1:14" x14ac:dyDescent="0.3">
      <c r="A54" s="70"/>
      <c r="B54" s="70"/>
      <c r="C54" s="70"/>
      <c r="D54" s="70"/>
      <c r="E54" s="70"/>
      <c r="F54" s="71"/>
      <c r="G54" s="71"/>
      <c r="H54" s="71"/>
      <c r="I54" s="71"/>
      <c r="J54" s="71"/>
      <c r="K54" s="71"/>
      <c r="L54" s="71"/>
      <c r="M54" s="71"/>
      <c r="N54" s="68"/>
    </row>
    <row r="55" spans="1:14" x14ac:dyDescent="0.3">
      <c r="A55" s="72"/>
      <c r="B55" s="72"/>
      <c r="C55" s="72"/>
      <c r="D55" s="72"/>
      <c r="E55" s="72"/>
      <c r="F55" s="72"/>
      <c r="G55" s="72"/>
      <c r="H55" s="72"/>
      <c r="I55" s="72"/>
      <c r="J55" s="72"/>
      <c r="K55" s="72"/>
      <c r="L55" s="72"/>
      <c r="M55" s="72"/>
      <c r="N55" s="68"/>
    </row>
    <row r="56" spans="1:14" x14ac:dyDescent="0.3">
      <c r="A56" s="73"/>
      <c r="B56" s="70"/>
      <c r="C56" s="70"/>
      <c r="D56" s="70"/>
      <c r="E56" s="70"/>
      <c r="F56" s="71"/>
      <c r="G56" s="71"/>
      <c r="H56" s="71"/>
      <c r="I56" s="71"/>
      <c r="J56" s="71"/>
      <c r="K56" s="71"/>
      <c r="L56" s="71"/>
      <c r="M56" s="71"/>
      <c r="N56" s="68"/>
    </row>
    <row r="57" spans="1:14" x14ac:dyDescent="0.3">
      <c r="A57" s="73"/>
      <c r="B57" s="70"/>
      <c r="C57" s="70"/>
      <c r="D57" s="70"/>
      <c r="E57" s="70"/>
      <c r="F57" s="71"/>
      <c r="G57" s="71"/>
      <c r="H57" s="71"/>
      <c r="I57" s="71"/>
      <c r="J57" s="71"/>
      <c r="K57" s="71"/>
      <c r="L57" s="71"/>
      <c r="M57" s="71"/>
      <c r="N57" s="68"/>
    </row>
    <row r="58" spans="1:14" x14ac:dyDescent="0.3">
      <c r="A58" s="70"/>
      <c r="B58" s="70"/>
      <c r="C58" s="70"/>
      <c r="D58" s="70"/>
      <c r="E58" s="70"/>
      <c r="F58" s="71"/>
      <c r="G58" s="71"/>
      <c r="H58" s="71"/>
      <c r="I58" s="71"/>
      <c r="J58" s="71"/>
      <c r="K58" s="71"/>
      <c r="L58" s="71"/>
      <c r="M58" s="71"/>
      <c r="N58" s="68"/>
    </row>
    <row r="59" spans="1:14" x14ac:dyDescent="0.3">
      <c r="A59" s="70"/>
      <c r="B59" s="70"/>
      <c r="C59" s="70"/>
      <c r="D59" s="70"/>
      <c r="E59" s="70"/>
      <c r="F59" s="71"/>
      <c r="G59" s="71"/>
      <c r="H59" s="71"/>
      <c r="I59" s="71"/>
      <c r="J59" s="71"/>
      <c r="K59" s="71"/>
      <c r="L59" s="71"/>
      <c r="M59" s="71"/>
      <c r="N59" s="68"/>
    </row>
    <row r="60" spans="1:14" x14ac:dyDescent="0.3">
      <c r="A60" s="73"/>
      <c r="B60" s="74"/>
      <c r="C60" s="75"/>
      <c r="D60" s="75"/>
      <c r="E60" s="75"/>
      <c r="F60" s="71"/>
      <c r="G60" s="71"/>
      <c r="H60" s="71"/>
      <c r="I60" s="71"/>
      <c r="J60" s="71"/>
      <c r="K60" s="71"/>
      <c r="L60" s="71"/>
      <c r="M60" s="76"/>
      <c r="N60" s="68"/>
    </row>
    <row r="61" spans="1:14" ht="54.75" customHeight="1" x14ac:dyDescent="0.3">
      <c r="A61" s="73"/>
      <c r="B61" s="77" t="s">
        <v>13</v>
      </c>
      <c r="C61" s="77"/>
      <c r="D61" s="78"/>
      <c r="E61" s="79"/>
      <c r="F61" s="71"/>
      <c r="G61" s="71"/>
      <c r="H61" s="80"/>
      <c r="I61" s="80"/>
      <c r="J61" s="80"/>
      <c r="K61" s="80"/>
      <c r="L61" s="80"/>
      <c r="M61" s="80"/>
      <c r="N61" s="68"/>
    </row>
    <row r="369" spans="1:43" s="25" customFormat="1" ht="79.5" customHeight="1" x14ac:dyDescent="0.3">
      <c r="A369" s="52" t="s">
        <v>80</v>
      </c>
      <c r="B369" s="52"/>
      <c r="C369" s="52"/>
      <c r="D369" s="52"/>
      <c r="E369" s="52"/>
      <c r="F369" s="52"/>
      <c r="G369" s="52"/>
      <c r="H369" s="52"/>
      <c r="I369" s="52"/>
      <c r="J369" s="52"/>
      <c r="K369" s="52"/>
      <c r="L369" s="52"/>
      <c r="M369" s="52"/>
      <c r="N369" s="52"/>
      <c r="T369" s="20"/>
      <c r="U369" s="20"/>
      <c r="V369" s="20"/>
      <c r="W369" s="20"/>
      <c r="X369" s="20"/>
      <c r="Y369" s="20"/>
      <c r="Z369" s="20"/>
      <c r="AA369" s="20"/>
      <c r="AB369" s="20"/>
      <c r="AC369" s="20"/>
      <c r="AD369" s="20"/>
      <c r="AE369" s="20"/>
      <c r="AF369" s="20"/>
      <c r="AG369" s="20"/>
      <c r="AH369" s="20"/>
      <c r="AI369" s="20"/>
      <c r="AJ369" s="20"/>
      <c r="AK369" s="20"/>
      <c r="AL369" s="20"/>
      <c r="AM369" s="20"/>
      <c r="AN369" s="20"/>
      <c r="AO369" s="20"/>
      <c r="AP369" s="20"/>
      <c r="AQ369" s="20"/>
    </row>
    <row r="370" spans="1:43" ht="24.75" customHeight="1" x14ac:dyDescent="0.3">
      <c r="A370" s="53" t="s">
        <v>24</v>
      </c>
      <c r="B370" s="53"/>
      <c r="C370" s="53"/>
      <c r="D370" s="53"/>
      <c r="E370" s="53"/>
      <c r="F370" s="53"/>
      <c r="G370" s="53"/>
      <c r="H370" s="53"/>
      <c r="I370" s="53"/>
      <c r="J370" s="53"/>
      <c r="K370" s="53"/>
      <c r="L370" s="53"/>
      <c r="M370" s="53"/>
    </row>
    <row r="371" spans="1:43" ht="27" customHeight="1" x14ac:dyDescent="0.3">
      <c r="A371" s="54" t="s">
        <v>8</v>
      </c>
      <c r="B371" s="54"/>
      <c r="C371" s="54"/>
      <c r="D371" s="54"/>
      <c r="E371" s="54"/>
      <c r="F371" s="54"/>
      <c r="G371" s="54"/>
      <c r="H371" s="54"/>
      <c r="I371" s="54"/>
      <c r="J371" s="54"/>
      <c r="K371" s="54"/>
      <c r="L371" s="54"/>
      <c r="M371" s="54"/>
      <c r="N371" s="55"/>
      <c r="O371" s="55"/>
      <c r="P371" s="55"/>
      <c r="Q371" s="55"/>
      <c r="R371" s="55"/>
    </row>
    <row r="372" spans="1:43" x14ac:dyDescent="0.3">
      <c r="A372" s="56"/>
      <c r="B372" s="56"/>
      <c r="C372" s="56"/>
      <c r="D372" s="56"/>
      <c r="E372" s="56"/>
    </row>
    <row r="373" spans="1:43" x14ac:dyDescent="0.3">
      <c r="A373" s="57"/>
      <c r="B373" s="57"/>
      <c r="C373" s="57"/>
      <c r="D373" s="57"/>
      <c r="E373" s="57"/>
      <c r="F373" s="57"/>
      <c r="G373" s="57"/>
      <c r="H373" s="57"/>
      <c r="I373" s="57"/>
      <c r="J373" s="57"/>
      <c r="K373" s="57"/>
      <c r="L373" s="57"/>
      <c r="M373" s="57"/>
    </row>
    <row r="374" spans="1:43" x14ac:dyDescent="0.3">
      <c r="B374" s="56"/>
      <c r="C374" s="56"/>
      <c r="D374" s="56"/>
      <c r="E374" s="56"/>
    </row>
    <row r="375" spans="1:43" x14ac:dyDescent="0.3">
      <c r="B375" s="56"/>
      <c r="C375" s="56"/>
      <c r="D375" s="56"/>
      <c r="E375" s="56"/>
    </row>
    <row r="376" spans="1:43" x14ac:dyDescent="0.3">
      <c r="A376" s="56"/>
      <c r="B376" s="56"/>
      <c r="C376" s="56"/>
      <c r="D376" s="56"/>
      <c r="E376" s="56"/>
    </row>
    <row r="377" spans="1:43" x14ac:dyDescent="0.3">
      <c r="A377" s="56"/>
      <c r="B377" s="56"/>
      <c r="C377" s="56"/>
      <c r="D377" s="56"/>
      <c r="E377" s="56"/>
    </row>
    <row r="378" spans="1:43" x14ac:dyDescent="0.3">
      <c r="B378" s="58"/>
      <c r="C378" s="59"/>
      <c r="D378" s="59"/>
      <c r="M378" s="60"/>
    </row>
    <row r="379" spans="1:43" ht="72.75" customHeight="1" x14ac:dyDescent="0.3">
      <c r="B379" s="61" t="s">
        <v>13</v>
      </c>
      <c r="C379" s="61"/>
      <c r="D379" s="62"/>
      <c r="E379" s="63"/>
      <c r="H379" s="64"/>
      <c r="I379" s="64"/>
      <c r="J379" s="64"/>
      <c r="K379" s="64"/>
      <c r="L379" s="64"/>
      <c r="M379" s="64"/>
    </row>
  </sheetData>
  <mergeCells count="31">
    <mergeCell ref="A51:N51"/>
    <mergeCell ref="A52:M52"/>
    <mergeCell ref="A53:M53"/>
    <mergeCell ref="A55:M55"/>
    <mergeCell ref="B61:C61"/>
    <mergeCell ref="H61:M61"/>
    <mergeCell ref="H379:M379"/>
    <mergeCell ref="L14:N14"/>
    <mergeCell ref="A34:M34"/>
    <mergeCell ref="B379:C379"/>
    <mergeCell ref="A371:M371"/>
    <mergeCell ref="A373:M373"/>
    <mergeCell ref="A370:M370"/>
    <mergeCell ref="A369:N369"/>
    <mergeCell ref="A14:A15"/>
    <mergeCell ref="B14:B15"/>
    <mergeCell ref="C14:C15"/>
    <mergeCell ref="F14:H14"/>
    <mergeCell ref="I14:K14"/>
    <mergeCell ref="E14:E15"/>
    <mergeCell ref="D14:D15"/>
    <mergeCell ref="A46:M46"/>
    <mergeCell ref="A6:M6"/>
    <mergeCell ref="A8:M8"/>
    <mergeCell ref="A11:N11"/>
    <mergeCell ref="A10:N10"/>
    <mergeCell ref="A1:M1"/>
    <mergeCell ref="A2:M2"/>
    <mergeCell ref="A3:M3"/>
    <mergeCell ref="A4:M4"/>
    <mergeCell ref="A5:M5"/>
  </mergeCells>
  <printOptions horizontalCentered="1"/>
  <pageMargins left="0.23622047244094491" right="0.11811023622047245" top="0.35433070866141736" bottom="0.15748031496062992" header="0.31496062992125984" footer="0.31496062992125984"/>
  <pageSetup paperSize="14" scale="4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G10:G11"/>
  <sheetViews>
    <sheetView workbookViewId="0">
      <selection activeCell="G12" sqref="G12"/>
    </sheetView>
  </sheetViews>
  <sheetFormatPr baseColWidth="10" defaultRowHeight="15" x14ac:dyDescent="0.25"/>
  <cols>
    <col min="1" max="16384" width="11.42578125" style="1"/>
  </cols>
  <sheetData>
    <row r="10" spans="7:7" x14ac:dyDescent="0.25">
      <c r="G10" s="1">
        <v>870604</v>
      </c>
    </row>
    <row r="11" spans="7:7" x14ac:dyDescent="0.25">
      <c r="G11" s="1">
        <f>+G10/246.8398</f>
        <v>3527.0001029007476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 (2)</vt:lpstr>
      <vt:lpstr>Hoja1</vt:lpstr>
      <vt:lpstr>'Hoja1 (2)'!Área_de_impresión</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Zulma Milena Barragan Rojas</cp:lastModifiedBy>
  <cp:revision/>
  <cp:lastPrinted>2021-08-23T19:24:52Z</cp:lastPrinted>
  <dcterms:created xsi:type="dcterms:W3CDTF">2012-07-24T14:25:19Z</dcterms:created>
  <dcterms:modified xsi:type="dcterms:W3CDTF">2021-11-05T16:43:59Z</dcterms:modified>
  <cp:category/>
  <cp:contentStatus/>
</cp:coreProperties>
</file>