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poyo.contratacion1\Desktop\PROCESOS DAC\INTERVENTORIA CACAO\"/>
    </mc:Choice>
  </mc:AlternateContent>
  <bookViews>
    <workbookView xWindow="0" yWindow="0" windowWidth="24000" windowHeight="9735" activeTab="1"/>
  </bookViews>
  <sheets>
    <sheet name="Fac. Mul. Interventoria" sheetId="2" r:id="rId1"/>
    <sheet name="PRESUPUESTO" sheetId="1" r:id="rId2"/>
  </sheets>
  <externalReferences>
    <externalReference r:id="rId3"/>
  </externalReferences>
  <definedNames>
    <definedName name="HDTS" localSheetId="0">#REF!</definedName>
    <definedName name="HDT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2" l="1"/>
  <c r="I37" i="2"/>
  <c r="I29" i="2"/>
  <c r="I24" i="2"/>
  <c r="I18" i="2"/>
  <c r="C28" i="1" l="1"/>
  <c r="E17" i="1"/>
  <c r="E30" i="1" s="1"/>
  <c r="E43" i="1" s="1"/>
  <c r="D15" i="1"/>
  <c r="D28" i="1" s="1"/>
  <c r="C15" i="1"/>
  <c r="D14" i="1"/>
  <c r="E14" i="1" s="1"/>
  <c r="D13" i="1"/>
  <c r="D26" i="1" s="1"/>
  <c r="D12" i="1"/>
  <c r="E12" i="1" s="1"/>
  <c r="D27" i="1" l="1"/>
  <c r="D40" i="1" s="1"/>
  <c r="E40" i="1" s="1"/>
  <c r="D25" i="1"/>
  <c r="D38" i="1" s="1"/>
  <c r="E38" i="1" s="1"/>
  <c r="D41" i="1"/>
  <c r="E41" i="1" s="1"/>
  <c r="E28" i="1"/>
  <c r="E26" i="1"/>
  <c r="D39" i="1"/>
  <c r="E39" i="1" s="1"/>
  <c r="E13" i="1"/>
  <c r="E27" i="1"/>
  <c r="E15" i="1"/>
  <c r="E42" i="1" l="1"/>
  <c r="E44" i="1" s="1"/>
  <c r="E45" i="1" s="1"/>
  <c r="E47" i="1" s="1"/>
  <c r="E25" i="1"/>
  <c r="E29" i="1" s="1"/>
  <c r="E31" i="1" s="1"/>
  <c r="E32" i="1" s="1"/>
  <c r="E34" i="1" s="1"/>
  <c r="E16" i="1"/>
  <c r="E18" i="1" s="1"/>
  <c r="E19" i="1" s="1"/>
  <c r="E21" i="1" s="1"/>
  <c r="E50" i="1" l="1"/>
  <c r="E51" i="1" s="1"/>
  <c r="E52" i="1" s="1"/>
  <c r="E53" i="1" s="1"/>
  <c r="B8" i="1"/>
  <c r="E8" i="1" s="1"/>
  <c r="E9" i="1" l="1"/>
  <c r="F8" i="1"/>
  <c r="F9" i="1" l="1"/>
</calcChain>
</file>

<file path=xl/sharedStrings.xml><?xml version="1.0" encoding="utf-8"?>
<sst xmlns="http://schemas.openxmlformats.org/spreadsheetml/2006/main" count="118" uniqueCount="82">
  <si>
    <t>DESCRIPCIÓN Y CUANTIFICACIÓN DE INTERVENTORIA</t>
  </si>
  <si>
    <t>FUENTES</t>
  </si>
  <si>
    <t>CONTRAPARTIDA</t>
  </si>
  <si>
    <t>SGR</t>
  </si>
  <si>
    <t>TOTAL</t>
  </si>
  <si>
    <t>POR CADA INSTITUCION</t>
  </si>
  <si>
    <t>INTERVENTORIA</t>
  </si>
  <si>
    <t>Especie</t>
  </si>
  <si>
    <t>Efectivo</t>
  </si>
  <si>
    <t>FORMACIÓN ACADEMICA</t>
  </si>
  <si>
    <t>DEDICACIÓN
 (h/sem)</t>
  </si>
  <si>
    <t>SEMANAS</t>
  </si>
  <si>
    <t>VALOR 
HORA ($)</t>
  </si>
  <si>
    <t>B.Sc. Profesional en Ingeniería, Contador Publico, Administración de Empresas y áreas afines.
M.Sc. En áreas afines a la administración y gerencia de proyectos</t>
  </si>
  <si>
    <t>Profesional en Ingeniería Agrícola o Agronomía</t>
  </si>
  <si>
    <t>Profesional en Contaduría Publica</t>
  </si>
  <si>
    <t>Profesional Abogado</t>
  </si>
  <si>
    <t xml:space="preserve"> Sub Total Costos de Personal</t>
  </si>
  <si>
    <t>FACTOR MULTIPLICADOR</t>
  </si>
  <si>
    <t>TOTAL COSTOS DE PERSONAL</t>
  </si>
  <si>
    <t>IVA (19%)</t>
  </si>
  <si>
    <t>COSTO TOTAL AÑO 1</t>
  </si>
  <si>
    <t>COSTO TOTAL AÑO 2</t>
  </si>
  <si>
    <t>COSTO TOTAL AÑO 3</t>
  </si>
  <si>
    <t>GRAN TOTAL</t>
  </si>
  <si>
    <t xml:space="preserve">FACTOR MULTIPLICADOR </t>
  </si>
  <si>
    <t>CONCEPTO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</si>
  <si>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</si>
  <si>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</si>
  <si>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</si>
  <si>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</si>
  <si>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</si>
  <si>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</si>
  <si>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</si>
  <si>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</si>
  <si>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</si>
  <si>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</si>
  <si>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</si>
  <si>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</si>
  <si>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</si>
  <si>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</si>
  <si>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</si>
  <si>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</si>
  <si>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</si>
  <si>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</si>
  <si>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</si>
  <si>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</si>
  <si>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</si>
  <si>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</si>
  <si>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</si>
  <si>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</si>
  <si>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</si>
  <si>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</si>
  <si>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</si>
  <si>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</si>
  <si>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</si>
  <si>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</si>
  <si>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</si>
  <si>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</si>
  <si>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</si>
  <si>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</si>
  <si>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</t>
  </si>
  <si>
    <t>Servicios públicos</t>
  </si>
  <si>
    <t>3.</t>
  </si>
  <si>
    <t>Gastos Generales</t>
  </si>
  <si>
    <t>3.1.</t>
  </si>
  <si>
    <t>Movilidad</t>
  </si>
  <si>
    <t>3.2.</t>
  </si>
  <si>
    <t>Papelería y útiles de oficina</t>
  </si>
  <si>
    <t>4.</t>
  </si>
  <si>
    <t>Costos Directos no Reembolsables</t>
  </si>
  <si>
    <t>4.1.</t>
  </si>
  <si>
    <t>Polizas</t>
  </si>
  <si>
    <t>4.2.</t>
  </si>
  <si>
    <t>Impuestos Estampillas</t>
  </si>
  <si>
    <t>4.3.</t>
  </si>
  <si>
    <t>Retefuente</t>
  </si>
  <si>
    <t>4.4</t>
  </si>
  <si>
    <t>ReteICA</t>
  </si>
  <si>
    <t>5.</t>
  </si>
  <si>
    <t>Utilidad</t>
  </si>
  <si>
    <t>T  O  T  A 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</si>
</sst>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(&quot;$&quot;* #,##0_);_(&quot;$&quot;* \(#,##0\);_(&quot;$&quot;* &quot;-&quot;??_);_(@_)"/>
    <numFmt numFmtId="165" formatCode="_(&quot;$&quot;\ * #,##0.00_);_(&quot;$&quot;\ * \(#,##0.00\);_(&quot;$&quot;\ * &quot;-&quot;??_);_(@_)"/>
    <numFmt numFmtId="166" formatCode="_(* #,##0_);_(* \(#,##0\);_(* &quot;-&quot;??_);_(@_)"/>
    <numFmt numFmtId="167" formatCode="_-* #,##0.00_-;\-* #,##0.00_-;_-* &quot;-&quot;_-;_-@_-"/>
    <numFmt numFmtId="168" formatCode="_(* #,##0.00_);_(* \(#,##0.00\);_(* &quot;-&quot;??_);_(@_)"/>
    <numFmt numFmtId="169" formatCode="_-&quot;$&quot;* #,##0.00_-;\-&quot;$&quot;* #,##0.00_-;_-&quot;$&quot;* &quot;-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vertical="center" wrapText="1"/>
    </xf>
    <xf numFmtId="42" fontId="0" fillId="0" borderId="0" xfId="0" applyNumberForma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2" fontId="4" fillId="0" borderId="0" xfId="0" applyNumberFormat="1" applyFont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2" fontId="0" fillId="0" borderId="0" xfId="0" applyNumberForma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42" fontId="5" fillId="2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42" fontId="0" fillId="0" borderId="7" xfId="0" applyNumberFormat="1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42" fontId="0" fillId="0" borderId="7" xfId="3" applyNumberFormat="1" applyFont="1" applyBorder="1" applyAlignment="1">
      <alignment vertical="center" wrapText="1"/>
    </xf>
    <xf numFmtId="42" fontId="0" fillId="0" borderId="7" xfId="0" applyNumberFormat="1" applyBorder="1" applyAlignment="1">
      <alignment horizontal="center" vertical="center" wrapText="1"/>
    </xf>
    <xf numFmtId="42" fontId="0" fillId="0" borderId="0" xfId="4" applyFont="1" applyAlignment="1">
      <alignment vertical="center" wrapText="1"/>
    </xf>
    <xf numFmtId="42" fontId="0" fillId="4" borderId="7" xfId="0" applyNumberFormat="1" applyFill="1" applyBorder="1" applyAlignment="1">
      <alignment vertical="center" wrapText="1"/>
    </xf>
    <xf numFmtId="42" fontId="0" fillId="4" borderId="7" xfId="3" applyNumberFormat="1" applyFont="1" applyFill="1" applyBorder="1" applyAlignment="1">
      <alignment vertical="center" wrapText="1"/>
    </xf>
    <xf numFmtId="42" fontId="0" fillId="4" borderId="7" xfId="0" applyNumberFormat="1" applyFill="1" applyBorder="1" applyAlignment="1">
      <alignment horizontal="center" vertical="center" wrapText="1"/>
    </xf>
    <xf numFmtId="42" fontId="3" fillId="0" borderId="0" xfId="0" applyNumberFormat="1" applyFont="1" applyAlignment="1">
      <alignment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42" fontId="10" fillId="0" borderId="0" xfId="0" applyNumberFormat="1" applyFont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" fontId="0" fillId="0" borderId="7" xfId="5" applyNumberFormat="1" applyFont="1" applyBorder="1" applyAlignment="1">
      <alignment horizontal="center" vertical="center" wrapText="1"/>
    </xf>
    <xf numFmtId="3" fontId="0" fillId="0" borderId="7" xfId="1" applyNumberFormat="1" applyFont="1" applyBorder="1" applyAlignment="1">
      <alignment horizontal="center" vertical="center" wrapText="1"/>
    </xf>
    <xf numFmtId="166" fontId="0" fillId="0" borderId="7" xfId="1" applyNumberFormat="1" applyFont="1" applyBorder="1" applyAlignment="1">
      <alignment vertical="center" wrapText="1"/>
    </xf>
    <xf numFmtId="42" fontId="0" fillId="0" borderId="7" xfId="4" applyFont="1" applyBorder="1" applyAlignment="1">
      <alignment vertical="center" wrapText="1"/>
    </xf>
    <xf numFmtId="42" fontId="10" fillId="0" borderId="0" xfId="4" applyFont="1" applyAlignment="1">
      <alignment vertical="center" wrapText="1"/>
    </xf>
    <xf numFmtId="42" fontId="1" fillId="0" borderId="7" xfId="4" applyFont="1" applyBorder="1" applyAlignment="1">
      <alignment vertical="center" wrapText="1"/>
    </xf>
    <xf numFmtId="167" fontId="0" fillId="0" borderId="7" xfId="2" applyNumberFormat="1" applyFont="1" applyBorder="1" applyAlignment="1">
      <alignment vertical="center" wrapText="1"/>
    </xf>
    <xf numFmtId="168" fontId="4" fillId="0" borderId="7" xfId="0" applyNumberFormat="1" applyFont="1" applyBorder="1" applyAlignment="1">
      <alignment vertical="center" wrapText="1"/>
    </xf>
    <xf numFmtId="169" fontId="0" fillId="0" borderId="7" xfId="4" applyNumberFormat="1" applyFont="1" applyBorder="1" applyAlignment="1">
      <alignment vertical="center" wrapText="1"/>
    </xf>
    <xf numFmtId="169" fontId="1" fillId="0" borderId="7" xfId="4" applyNumberFormat="1" applyFont="1" applyBorder="1" applyAlignment="1">
      <alignment vertical="center" wrapText="1"/>
    </xf>
    <xf numFmtId="169" fontId="0" fillId="0" borderId="7" xfId="2" applyNumberFormat="1" applyFont="1" applyBorder="1" applyAlignment="1">
      <alignment vertical="center" wrapText="1"/>
    </xf>
    <xf numFmtId="169" fontId="4" fillId="0" borderId="3" xfId="0" applyNumberFormat="1" applyFont="1" applyBorder="1" applyAlignment="1">
      <alignment vertical="center" wrapText="1"/>
    </xf>
    <xf numFmtId="0" fontId="12" fillId="0" borderId="0" xfId="0" applyNumberFormat="1" applyFont="1" applyFill="1" applyAlignment="1">
      <alignment horizontal="center"/>
    </xf>
    <xf numFmtId="0" fontId="13" fillId="0" borderId="14" xfId="0" applyNumberFormat="1" applyFont="1" applyFill="1" applyBorder="1" applyAlignment="1">
      <alignment horizontal="center"/>
    </xf>
    <xf numFmtId="0" fontId="14" fillId="0" borderId="7" xfId="0" applyNumberFormat="1" applyFont="1" applyFill="1" applyBorder="1" applyAlignment="1"/>
    <xf numFmtId="0" fontId="14" fillId="0" borderId="4" xfId="0" applyNumberFormat="1" applyFont="1" applyFill="1" applyBorder="1" applyAlignment="1"/>
    <xf numFmtId="0" fontId="15" fillId="0" borderId="5" xfId="0" applyNumberFormat="1" applyFont="1" applyFill="1" applyBorder="1" applyAlignment="1">
      <alignment horizontal="center"/>
    </xf>
    <xf numFmtId="0" fontId="16" fillId="0" borderId="5" xfId="0" applyNumberFormat="1" applyFont="1" applyFill="1" applyBorder="1" applyAlignment="1"/>
    <xf numFmtId="0" fontId="16" fillId="0" borderId="6" xfId="0" applyNumberFormat="1" applyFont="1" applyFill="1" applyBorder="1" applyAlignment="1"/>
    <xf numFmtId="0" fontId="15" fillId="0" borderId="7" xfId="0" applyNumberFormat="1" applyFont="1" applyFill="1" applyBorder="1" applyAlignment="1">
      <alignment horizontal="right"/>
    </xf>
    <xf numFmtId="0" fontId="16" fillId="0" borderId="7" xfId="0" applyNumberFormat="1" applyFont="1" applyFill="1" applyBorder="1" applyAlignment="1">
      <alignment horizontal="left"/>
    </xf>
    <xf numFmtId="0" fontId="14" fillId="0" borderId="13" xfId="0" applyNumberFormat="1" applyFont="1" applyFill="1" applyBorder="1" applyAlignment="1"/>
    <xf numFmtId="0" fontId="14" fillId="0" borderId="14" xfId="0" applyNumberFormat="1" applyFont="1" applyFill="1" applyBorder="1" applyAlignment="1"/>
    <xf numFmtId="10" fontId="14" fillId="0" borderId="14" xfId="0" applyNumberFormat="1" applyFont="1" applyFill="1" applyBorder="1" applyAlignment="1"/>
    <xf numFmtId="10" fontId="14" fillId="0" borderId="17" xfId="0" applyNumberFormat="1" applyFont="1" applyFill="1" applyBorder="1" applyAlignment="1"/>
    <xf numFmtId="0" fontId="14" fillId="0" borderId="7" xfId="0" applyNumberFormat="1" applyFont="1" applyFill="1" applyBorder="1" applyAlignment="1">
      <alignment horizontal="left"/>
    </xf>
    <xf numFmtId="10" fontId="14" fillId="0" borderId="7" xfId="0" applyNumberFormat="1" applyFont="1" applyFill="1" applyBorder="1" applyAlignment="1"/>
    <xf numFmtId="10" fontId="14" fillId="0" borderId="5" xfId="0" applyNumberFormat="1" applyFont="1" applyFill="1" applyBorder="1" applyAlignment="1"/>
    <xf numFmtId="0" fontId="14" fillId="0" borderId="5" xfId="0" applyNumberFormat="1" applyFont="1" applyFill="1" applyBorder="1" applyAlignment="1">
      <alignment horizontal="left"/>
    </xf>
    <xf numFmtId="0" fontId="14" fillId="0" borderId="5" xfId="0" applyNumberFormat="1" applyFont="1" applyFill="1" applyBorder="1" applyAlignment="1"/>
    <xf numFmtId="10" fontId="14" fillId="0" borderId="6" xfId="0" applyNumberFormat="1" applyFont="1" applyFill="1" applyBorder="1" applyAlignment="1"/>
    <xf numFmtId="10" fontId="16" fillId="0" borderId="7" xfId="0" applyNumberFormat="1" applyFont="1" applyFill="1" applyBorder="1" applyAlignment="1"/>
    <xf numFmtId="0" fontId="16" fillId="0" borderId="4" xfId="0" applyNumberFormat="1" applyFont="1" applyFill="1" applyBorder="1" applyAlignment="1"/>
    <xf numFmtId="0" fontId="15" fillId="0" borderId="5" xfId="0" applyNumberFormat="1" applyFont="1" applyFill="1" applyBorder="1" applyAlignment="1"/>
    <xf numFmtId="9" fontId="17" fillId="0" borderId="6" xfId="0" applyNumberFormat="1" applyFont="1" applyFill="1" applyBorder="1" applyAlignment="1"/>
    <xf numFmtId="0" fontId="14" fillId="0" borderId="4" xfId="0" applyNumberFormat="1" applyFont="1" applyFill="1" applyBorder="1" applyAlignment="1">
      <alignment horizontal="left"/>
    </xf>
    <xf numFmtId="0" fontId="0" fillId="0" borderId="5" xfId="0" applyNumberFormat="1" applyFont="1" applyFill="1" applyBorder="1" applyAlignment="1">
      <alignment wrapText="1"/>
    </xf>
    <xf numFmtId="0" fontId="0" fillId="0" borderId="6" xfId="0" applyNumberFormat="1" applyFont="1" applyFill="1" applyBorder="1" applyAlignment="1">
      <alignment wrapText="1"/>
    </xf>
    <xf numFmtId="0" fontId="12" fillId="0" borderId="12" xfId="0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center"/>
    </xf>
    <xf numFmtId="0" fontId="13" fillId="0" borderId="13" xfId="0" applyNumberFormat="1" applyFont="1" applyFill="1" applyBorder="1" applyAlignment="1">
      <alignment horizontal="center"/>
    </xf>
    <xf numFmtId="0" fontId="0" fillId="0" borderId="14" xfId="0" applyNumberFormat="1" applyFont="1" applyFill="1" applyBorder="1" applyAlignment="1">
      <alignment wrapText="1"/>
    </xf>
    <xf numFmtId="0" fontId="15" fillId="0" borderId="15" xfId="0" applyNumberFormat="1" applyFont="1" applyFill="1" applyBorder="1" applyAlignment="1">
      <alignment horizontal="left"/>
    </xf>
    <xf numFmtId="0" fontId="0" fillId="0" borderId="16" xfId="0" applyNumberFormat="1" applyFont="1" applyFill="1" applyBorder="1" applyAlignment="1">
      <alignment wrapText="1"/>
    </xf>
    <xf numFmtId="0" fontId="16" fillId="0" borderId="5" xfId="0" applyNumberFormat="1" applyFont="1" applyFill="1" applyBorder="1" applyAlignment="1">
      <alignment horizontal="right"/>
    </xf>
    <xf numFmtId="0" fontId="15" fillId="0" borderId="4" xfId="0" applyNumberFormat="1" applyFont="1" applyFill="1" applyBorder="1" applyAlignment="1">
      <alignment horizontal="left"/>
    </xf>
    <xf numFmtId="0" fontId="15" fillId="0" borderId="4" xfId="0" applyNumberFormat="1" applyFont="1" applyFill="1" applyBorder="1" applyAlignment="1">
      <alignment horizontal="left" wrapText="1"/>
    </xf>
    <xf numFmtId="0" fontId="17" fillId="0" borderId="4" xfId="0" applyNumberFormat="1" applyFont="1" applyFill="1" applyBorder="1" applyAlignment="1">
      <alignment horizontal="center"/>
    </xf>
    <xf numFmtId="0" fontId="18" fillId="0" borderId="5" xfId="0" applyNumberFormat="1" applyFont="1" applyFill="1" applyBorder="1" applyAlignment="1">
      <alignment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2" fontId="5" fillId="2" borderId="4" xfId="0" applyNumberFormat="1" applyFont="1" applyFill="1" applyBorder="1" applyAlignment="1">
      <alignment horizontal="center" vertical="center" wrapText="1"/>
    </xf>
    <xf numFmtId="42" fontId="5" fillId="2" borderId="5" xfId="0" applyNumberFormat="1" applyFont="1" applyFill="1" applyBorder="1" applyAlignment="1">
      <alignment horizontal="center" vertical="center" wrapText="1"/>
    </xf>
    <xf numFmtId="42" fontId="5" fillId="2" borderId="6" xfId="0" applyNumberFormat="1" applyFont="1" applyFill="1" applyBorder="1" applyAlignment="1">
      <alignment horizontal="center" vertical="center" wrapText="1"/>
    </xf>
    <xf numFmtId="42" fontId="5" fillId="2" borderId="7" xfId="0" applyNumberFormat="1" applyFont="1" applyFill="1" applyBorder="1" applyAlignment="1">
      <alignment horizontal="center" vertical="center" wrapText="1"/>
    </xf>
    <xf numFmtId="42" fontId="6" fillId="3" borderId="7" xfId="0" applyNumberFormat="1" applyFont="1" applyFill="1" applyBorder="1" applyAlignment="1">
      <alignment horizontal="center" vertical="center" wrapText="1"/>
    </xf>
    <xf numFmtId="42" fontId="7" fillId="2" borderId="7" xfId="0" applyNumberFormat="1" applyFont="1" applyFill="1" applyBorder="1" applyAlignment="1">
      <alignment horizontal="center" vertical="center" wrapText="1"/>
    </xf>
    <xf numFmtId="42" fontId="8" fillId="2" borderId="7" xfId="0" applyNumberFormat="1" applyFont="1" applyFill="1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1\PRESUPUESTOS\PRESUPUESTO%20INTERVENTORIA%20CAC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GA"/>
      <sheetName val="MGA Especie"/>
      <sheetName val="Proy Finan"/>
      <sheetName val="Res 426"/>
      <sheetName val="01. Ta Hu"/>
      <sheetName val="02. Eq y Soft"/>
      <sheetName val="03. Capac"/>
      <sheetName val="04. Serv Tecno"/>
      <sheetName val="05. Mat, Insu y Doc."/>
      <sheetName val="06. Prot y Divul"/>
      <sheetName val="07. Gas viaje"/>
      <sheetName val="08. Infraes"/>
      <sheetName val="09. Admin"/>
      <sheetName val="10. Interv"/>
      <sheetName val="Fac. Mul. Interventoria"/>
      <sheetName val="11. Otros"/>
      <sheetName val="12. Modelo presup. infraestruc."/>
    </sheetNames>
    <sheetDataSet>
      <sheetData sheetId="0"/>
      <sheetData sheetId="1"/>
      <sheetData sheetId="2"/>
      <sheetData sheetId="3"/>
      <sheetData sheetId="4">
        <row r="26">
          <cell r="G26">
            <v>19278.773937500002</v>
          </cell>
        </row>
        <row r="28">
          <cell r="G28">
            <v>32857.736450000004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2">
          <cell r="I42">
            <v>1.095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I42"/>
  <sheetViews>
    <sheetView topLeftCell="A25" workbookViewId="0">
      <selection activeCell="I43" sqref="I43"/>
    </sheetView>
  </sheetViews>
  <sheetFormatPr baseColWidth="10" defaultColWidth="9.140625" defaultRowHeight="15" x14ac:dyDescent="0.25"/>
  <sheetData>
    <row r="1" spans="1:9" ht="18" x14ac:dyDescent="0.25">
      <c r="A1" s="62" t="s">
        <v>25</v>
      </c>
      <c r="B1" s="63"/>
      <c r="C1" s="63"/>
      <c r="D1" s="63"/>
      <c r="E1" s="63"/>
      <c r="F1" s="63"/>
      <c r="G1" s="63"/>
      <c r="H1" s="63"/>
      <c r="I1" s="36"/>
    </row>
    <row r="2" spans="1:9" x14ac:dyDescent="0.25">
      <c r="A2" s="64"/>
      <c r="B2" s="65"/>
      <c r="C2" s="65"/>
      <c r="D2" s="65"/>
      <c r="E2" s="65"/>
      <c r="F2" s="65"/>
      <c r="G2" s="65"/>
      <c r="H2" s="65"/>
      <c r="I2" s="37"/>
    </row>
    <row r="3" spans="1:9" x14ac:dyDescent="0.25">
      <c r="A3" s="38"/>
      <c r="B3" s="39"/>
      <c r="C3" s="40" t="s">
        <v>26</v>
      </c>
      <c r="D3" s="41"/>
      <c r="E3" s="41"/>
      <c r="F3" s="41"/>
      <c r="G3" s="41"/>
      <c r="H3" s="42"/>
      <c r="I3" s="43" t="s">
        <v>27</v>
      </c>
    </row>
    <row r="4" spans="1:9" x14ac:dyDescent="0.25">
      <c r="A4" s="44" t="s">
        <v>28</v>
      </c>
      <c r="B4" s="66" t="s">
        <v>29</v>
      </c>
      <c r="C4" s="67"/>
      <c r="D4" s="67"/>
      <c r="E4" s="67"/>
      <c r="F4" s="67"/>
      <c r="G4" s="67"/>
      <c r="H4" s="67"/>
      <c r="I4" s="67"/>
    </row>
    <row r="5" spans="1:9" x14ac:dyDescent="0.25">
      <c r="A5" s="38"/>
      <c r="B5" s="45"/>
      <c r="C5" s="46"/>
      <c r="D5" s="46"/>
      <c r="E5" s="46"/>
      <c r="F5" s="46"/>
      <c r="G5" s="46"/>
      <c r="H5" s="47"/>
      <c r="I5" s="48"/>
    </row>
    <row r="6" spans="1:9" x14ac:dyDescent="0.25">
      <c r="A6" s="49" t="s">
        <v>30</v>
      </c>
      <c r="B6" s="59" t="s">
        <v>31</v>
      </c>
      <c r="C6" s="60"/>
      <c r="D6" s="60"/>
      <c r="E6" s="60"/>
      <c r="F6" s="60"/>
      <c r="G6" s="60"/>
      <c r="H6" s="61"/>
      <c r="I6" s="50">
        <v>1</v>
      </c>
    </row>
    <row r="7" spans="1:9" x14ac:dyDescent="0.25">
      <c r="A7" s="49" t="s">
        <v>32</v>
      </c>
      <c r="B7" s="59" t="s">
        <v>33</v>
      </c>
      <c r="C7" s="60"/>
      <c r="D7" s="60"/>
      <c r="E7" s="51">
        <v>1</v>
      </c>
      <c r="F7" s="52" t="s">
        <v>34</v>
      </c>
      <c r="G7" s="53"/>
      <c r="H7" s="54"/>
      <c r="I7" s="50">
        <v>0</v>
      </c>
    </row>
    <row r="8" spans="1:9" x14ac:dyDescent="0.25">
      <c r="A8" s="49" t="s">
        <v>35</v>
      </c>
      <c r="B8" s="59" t="s">
        <v>36</v>
      </c>
      <c r="C8" s="60"/>
      <c r="D8" s="60"/>
      <c r="E8" s="51">
        <v>1</v>
      </c>
      <c r="F8" s="52" t="s">
        <v>34</v>
      </c>
      <c r="G8" s="53"/>
      <c r="H8" s="54"/>
      <c r="I8" s="50">
        <v>0</v>
      </c>
    </row>
    <row r="9" spans="1:9" x14ac:dyDescent="0.25">
      <c r="A9" s="49" t="s">
        <v>37</v>
      </c>
      <c r="B9" s="59" t="s">
        <v>38</v>
      </c>
      <c r="C9" s="60"/>
      <c r="D9" s="60"/>
      <c r="E9" s="51">
        <v>0.01</v>
      </c>
      <c r="F9" s="52" t="s">
        <v>39</v>
      </c>
      <c r="G9" s="53"/>
      <c r="H9" s="54"/>
      <c r="I9" s="50">
        <v>0</v>
      </c>
    </row>
    <row r="10" spans="1:9" x14ac:dyDescent="0.25">
      <c r="A10" s="49" t="s">
        <v>40</v>
      </c>
      <c r="B10" s="59" t="s">
        <v>41</v>
      </c>
      <c r="C10" s="60"/>
      <c r="D10" s="60"/>
      <c r="E10" s="60"/>
      <c r="F10" s="60"/>
      <c r="G10" s="60"/>
      <c r="H10" s="61"/>
      <c r="I10" s="50">
        <v>0</v>
      </c>
    </row>
    <row r="11" spans="1:9" x14ac:dyDescent="0.25">
      <c r="A11" s="49" t="s">
        <v>42</v>
      </c>
      <c r="B11" s="59" t="s">
        <v>43</v>
      </c>
      <c r="C11" s="60"/>
      <c r="D11" s="60"/>
      <c r="E11" s="60"/>
      <c r="F11" s="60"/>
      <c r="G11" s="60"/>
      <c r="H11" s="61"/>
      <c r="I11" s="50">
        <v>0</v>
      </c>
    </row>
    <row r="12" spans="1:9" x14ac:dyDescent="0.25">
      <c r="A12" s="49" t="s">
        <v>44</v>
      </c>
      <c r="B12" s="59" t="s">
        <v>45</v>
      </c>
      <c r="C12" s="60"/>
      <c r="D12" s="60"/>
      <c r="E12" s="60"/>
      <c r="F12" s="60"/>
      <c r="G12" s="60"/>
      <c r="H12" s="61"/>
      <c r="I12" s="50">
        <v>0</v>
      </c>
    </row>
    <row r="13" spans="1:9" x14ac:dyDescent="0.25">
      <c r="A13" s="49" t="s">
        <v>46</v>
      </c>
      <c r="B13" s="59" t="s">
        <v>47</v>
      </c>
      <c r="C13" s="60"/>
      <c r="D13" s="60"/>
      <c r="E13" s="60"/>
      <c r="F13" s="60"/>
      <c r="G13" s="60"/>
      <c r="H13" s="61"/>
      <c r="I13" s="50">
        <v>0</v>
      </c>
    </row>
    <row r="14" spans="1:9" x14ac:dyDescent="0.25">
      <c r="A14" s="49" t="s">
        <v>48</v>
      </c>
      <c r="B14" s="59" t="s">
        <v>49</v>
      </c>
      <c r="C14" s="60"/>
      <c r="D14" s="60"/>
      <c r="E14" s="60"/>
      <c r="F14" s="60"/>
      <c r="G14" s="60"/>
      <c r="H14" s="61"/>
      <c r="I14" s="50">
        <v>0</v>
      </c>
    </row>
    <row r="15" spans="1:9" x14ac:dyDescent="0.25">
      <c r="A15" s="49" t="s">
        <v>50</v>
      </c>
      <c r="B15" s="59" t="s">
        <v>51</v>
      </c>
      <c r="C15" s="60"/>
      <c r="D15" s="60"/>
      <c r="E15" s="60"/>
      <c r="F15" s="60"/>
      <c r="G15" s="60"/>
      <c r="H15" s="61"/>
      <c r="I15" s="50">
        <v>0</v>
      </c>
    </row>
    <row r="16" spans="1:9" x14ac:dyDescent="0.25">
      <c r="A16" s="49" t="s">
        <v>52</v>
      </c>
      <c r="B16" s="59" t="s">
        <v>53</v>
      </c>
      <c r="C16" s="60"/>
      <c r="D16" s="60"/>
      <c r="E16" s="60"/>
      <c r="F16" s="60"/>
      <c r="G16" s="60"/>
      <c r="H16" s="61"/>
      <c r="I16" s="50">
        <v>0</v>
      </c>
    </row>
    <row r="17" spans="1:9" x14ac:dyDescent="0.25">
      <c r="A17" s="49" t="s">
        <v>54</v>
      </c>
      <c r="B17" s="59" t="s">
        <v>55</v>
      </c>
      <c r="C17" s="60"/>
      <c r="D17" s="60"/>
      <c r="E17" s="60"/>
      <c r="F17" s="60"/>
      <c r="G17" s="60"/>
      <c r="H17" s="61"/>
      <c r="I17" s="50">
        <v>0.04</v>
      </c>
    </row>
    <row r="18" spans="1:9" x14ac:dyDescent="0.25">
      <c r="A18" s="38"/>
      <c r="B18" s="39"/>
      <c r="C18" s="53"/>
      <c r="D18" s="53"/>
      <c r="E18" s="53"/>
      <c r="F18" s="68" t="s">
        <v>56</v>
      </c>
      <c r="G18" s="60"/>
      <c r="H18" s="61"/>
      <c r="I18" s="55">
        <f>SUM(I6:I17)</f>
        <v>1.04</v>
      </c>
    </row>
    <row r="19" spans="1:9" x14ac:dyDescent="0.25">
      <c r="A19" s="39"/>
      <c r="B19" s="53"/>
      <c r="C19" s="53"/>
      <c r="D19" s="53"/>
      <c r="E19" s="53"/>
      <c r="F19" s="53"/>
      <c r="G19" s="53"/>
      <c r="H19" s="51"/>
      <c r="I19" s="54"/>
    </row>
    <row r="20" spans="1:9" x14ac:dyDescent="0.25">
      <c r="A20" s="44" t="s">
        <v>57</v>
      </c>
      <c r="B20" s="69" t="s">
        <v>58</v>
      </c>
      <c r="C20" s="60"/>
      <c r="D20" s="60"/>
      <c r="E20" s="60"/>
      <c r="F20" s="60"/>
      <c r="G20" s="60"/>
      <c r="H20" s="60"/>
      <c r="I20" s="60"/>
    </row>
    <row r="21" spans="1:9" x14ac:dyDescent="0.25">
      <c r="A21" s="38"/>
      <c r="B21" s="39"/>
      <c r="C21" s="53"/>
      <c r="D21" s="53"/>
      <c r="E21" s="53"/>
      <c r="F21" s="53"/>
      <c r="G21" s="53"/>
      <c r="H21" s="51"/>
      <c r="I21" s="54"/>
    </row>
    <row r="22" spans="1:9" x14ac:dyDescent="0.25">
      <c r="A22" s="49" t="s">
        <v>59</v>
      </c>
      <c r="B22" s="59" t="s">
        <v>60</v>
      </c>
      <c r="C22" s="60"/>
      <c r="D22" s="60"/>
      <c r="E22" s="60"/>
      <c r="F22" s="60"/>
      <c r="G22" s="60"/>
      <c r="H22" s="61"/>
      <c r="I22" s="50">
        <v>0.01</v>
      </c>
    </row>
    <row r="23" spans="1:9" x14ac:dyDescent="0.25">
      <c r="A23" s="49" t="s">
        <v>61</v>
      </c>
      <c r="B23" s="59" t="s">
        <v>62</v>
      </c>
      <c r="C23" s="60"/>
      <c r="D23" s="60"/>
      <c r="E23" s="60"/>
      <c r="F23" s="60"/>
      <c r="G23" s="60"/>
      <c r="H23" s="61"/>
      <c r="I23" s="50">
        <v>5.0000000000000001E-3</v>
      </c>
    </row>
    <row r="24" spans="1:9" x14ac:dyDescent="0.25">
      <c r="A24" s="38"/>
      <c r="B24" s="39"/>
      <c r="C24" s="53"/>
      <c r="D24" s="53"/>
      <c r="E24" s="53"/>
      <c r="F24" s="68" t="s">
        <v>56</v>
      </c>
      <c r="G24" s="60"/>
      <c r="H24" s="61"/>
      <c r="I24" s="55">
        <f>SUM(I22:I23)</f>
        <v>1.4999999999999999E-2</v>
      </c>
    </row>
    <row r="25" spans="1:9" x14ac:dyDescent="0.25">
      <c r="A25" s="39"/>
      <c r="B25" s="53"/>
      <c r="C25" s="53"/>
      <c r="D25" s="53"/>
      <c r="E25" s="53"/>
      <c r="F25" s="53"/>
      <c r="G25" s="53"/>
      <c r="H25" s="51"/>
      <c r="I25" s="54"/>
    </row>
    <row r="26" spans="1:9" x14ac:dyDescent="0.25">
      <c r="A26" s="44" t="s">
        <v>63</v>
      </c>
      <c r="B26" s="69" t="s">
        <v>64</v>
      </c>
      <c r="C26" s="60"/>
      <c r="D26" s="60"/>
      <c r="E26" s="60"/>
      <c r="F26" s="60"/>
      <c r="G26" s="60"/>
      <c r="H26" s="60"/>
      <c r="I26" s="60"/>
    </row>
    <row r="27" spans="1:9" x14ac:dyDescent="0.25">
      <c r="A27" s="49" t="s">
        <v>65</v>
      </c>
      <c r="B27" s="59" t="s">
        <v>66</v>
      </c>
      <c r="C27" s="60"/>
      <c r="D27" s="60"/>
      <c r="E27" s="60"/>
      <c r="F27" s="60"/>
      <c r="G27" s="60"/>
      <c r="H27" s="61"/>
      <c r="I27" s="50">
        <v>0.03</v>
      </c>
    </row>
    <row r="28" spans="1:9" x14ac:dyDescent="0.25">
      <c r="A28" s="49" t="s">
        <v>67</v>
      </c>
      <c r="B28" s="59" t="s">
        <v>68</v>
      </c>
      <c r="C28" s="60"/>
      <c r="D28" s="60"/>
      <c r="E28" s="60"/>
      <c r="F28" s="60"/>
      <c r="G28" s="60"/>
      <c r="H28" s="61"/>
      <c r="I28" s="50">
        <v>0.01</v>
      </c>
    </row>
    <row r="29" spans="1:9" x14ac:dyDescent="0.25">
      <c r="A29" s="38"/>
      <c r="B29" s="39"/>
      <c r="C29" s="53"/>
      <c r="D29" s="53"/>
      <c r="E29" s="53"/>
      <c r="F29" s="68" t="s">
        <v>56</v>
      </c>
      <c r="G29" s="60"/>
      <c r="H29" s="61"/>
      <c r="I29" s="55">
        <f>SUM(I27:I28)</f>
        <v>0.04</v>
      </c>
    </row>
    <row r="30" spans="1:9" x14ac:dyDescent="0.25">
      <c r="A30" s="39"/>
      <c r="B30" s="53"/>
      <c r="C30" s="53"/>
      <c r="D30" s="53"/>
      <c r="E30" s="53"/>
      <c r="F30" s="53"/>
      <c r="G30" s="53"/>
      <c r="H30" s="51"/>
      <c r="I30" s="54"/>
    </row>
    <row r="31" spans="1:9" x14ac:dyDescent="0.25">
      <c r="A31" s="44" t="s">
        <v>69</v>
      </c>
      <c r="B31" s="69" t="s">
        <v>70</v>
      </c>
      <c r="C31" s="60"/>
      <c r="D31" s="60"/>
      <c r="E31" s="60"/>
      <c r="F31" s="60"/>
      <c r="G31" s="60"/>
      <c r="H31" s="60"/>
      <c r="I31" s="60"/>
    </row>
    <row r="32" spans="1:9" x14ac:dyDescent="0.25">
      <c r="A32" s="38"/>
      <c r="B32" s="39"/>
      <c r="C32" s="53"/>
      <c r="D32" s="53"/>
      <c r="E32" s="53"/>
      <c r="F32" s="53"/>
      <c r="G32" s="53"/>
      <c r="H32" s="51"/>
      <c r="I32" s="54"/>
    </row>
    <row r="33" spans="1:9" x14ac:dyDescent="0.25">
      <c r="A33" s="49" t="s">
        <v>71</v>
      </c>
      <c r="B33" s="59" t="s">
        <v>72</v>
      </c>
      <c r="C33" s="60"/>
      <c r="D33" s="60"/>
      <c r="E33" s="60"/>
      <c r="F33" s="60"/>
      <c r="G33" s="60"/>
      <c r="H33" s="61"/>
      <c r="I33" s="50">
        <v>0</v>
      </c>
    </row>
    <row r="34" spans="1:9" x14ac:dyDescent="0.25">
      <c r="A34" s="49" t="s">
        <v>73</v>
      </c>
      <c r="B34" s="59" t="s">
        <v>74</v>
      </c>
      <c r="C34" s="60"/>
      <c r="D34" s="60"/>
      <c r="E34" s="60"/>
      <c r="F34" s="60"/>
      <c r="G34" s="60"/>
      <c r="H34" s="61"/>
      <c r="I34" s="50">
        <v>0</v>
      </c>
    </row>
    <row r="35" spans="1:9" x14ac:dyDescent="0.25">
      <c r="A35" s="49" t="s">
        <v>75</v>
      </c>
      <c r="B35" s="59" t="s">
        <v>76</v>
      </c>
      <c r="C35" s="60"/>
      <c r="D35" s="60"/>
      <c r="E35" s="60"/>
      <c r="F35" s="60"/>
      <c r="G35" s="60"/>
      <c r="H35" s="61"/>
      <c r="I35" s="50">
        <v>0</v>
      </c>
    </row>
    <row r="36" spans="1:9" x14ac:dyDescent="0.25">
      <c r="A36" s="49" t="s">
        <v>77</v>
      </c>
      <c r="B36" s="59" t="s">
        <v>78</v>
      </c>
      <c r="C36" s="60"/>
      <c r="D36" s="60"/>
      <c r="E36" s="60"/>
      <c r="F36" s="60"/>
      <c r="G36" s="60"/>
      <c r="H36" s="61"/>
      <c r="I36" s="50">
        <v>0</v>
      </c>
    </row>
    <row r="37" spans="1:9" x14ac:dyDescent="0.25">
      <c r="A37" s="38"/>
      <c r="B37" s="39"/>
      <c r="C37" s="53"/>
      <c r="D37" s="53"/>
      <c r="E37" s="53"/>
      <c r="F37" s="68" t="s">
        <v>56</v>
      </c>
      <c r="G37" s="60"/>
      <c r="H37" s="61"/>
      <c r="I37" s="55">
        <f>SUM(I33:I36)</f>
        <v>0</v>
      </c>
    </row>
    <row r="38" spans="1:9" x14ac:dyDescent="0.25">
      <c r="A38" s="39"/>
      <c r="B38" s="53"/>
      <c r="C38" s="53"/>
      <c r="D38" s="53"/>
      <c r="E38" s="53"/>
      <c r="F38" s="53"/>
      <c r="G38" s="53"/>
      <c r="H38" s="51"/>
      <c r="I38" s="54"/>
    </row>
    <row r="39" spans="1:9" x14ac:dyDescent="0.25">
      <c r="A39" s="56"/>
      <c r="B39" s="57"/>
      <c r="C39" s="53"/>
      <c r="D39" s="53"/>
      <c r="E39" s="53"/>
      <c r="F39" s="53"/>
      <c r="G39" s="53"/>
      <c r="H39" s="51"/>
      <c r="I39" s="54"/>
    </row>
    <row r="40" spans="1:9" x14ac:dyDescent="0.25">
      <c r="A40" s="44" t="s">
        <v>79</v>
      </c>
      <c r="B40" s="70" t="s">
        <v>80</v>
      </c>
      <c r="C40" s="60"/>
      <c r="D40" s="60"/>
      <c r="E40" s="60"/>
      <c r="F40" s="68" t="s">
        <v>56</v>
      </c>
      <c r="G40" s="60"/>
      <c r="H40" s="61"/>
      <c r="I40" s="55">
        <v>0</v>
      </c>
    </row>
    <row r="41" spans="1:9" x14ac:dyDescent="0.25">
      <c r="A41" s="39"/>
      <c r="B41" s="53"/>
      <c r="C41" s="53"/>
      <c r="D41" s="53"/>
      <c r="E41" s="53"/>
      <c r="F41" s="53"/>
      <c r="G41" s="53"/>
      <c r="H41" s="51"/>
      <c r="I41" s="54"/>
    </row>
    <row r="42" spans="1:9" ht="15.75" x14ac:dyDescent="0.25">
      <c r="A42" s="71" t="s">
        <v>81</v>
      </c>
      <c r="B42" s="72"/>
      <c r="C42" s="72"/>
      <c r="D42" s="72"/>
      <c r="E42" s="72"/>
      <c r="F42" s="72"/>
      <c r="G42" s="72"/>
      <c r="H42" s="72"/>
      <c r="I42" s="58">
        <f>SUM(I40,I37,I29,I24,I18)</f>
        <v>1.095</v>
      </c>
    </row>
  </sheetData>
  <mergeCells count="33">
    <mergeCell ref="B40:E40"/>
    <mergeCell ref="F40:H40"/>
    <mergeCell ref="A42:H42"/>
    <mergeCell ref="B31:I31"/>
    <mergeCell ref="B33:H33"/>
    <mergeCell ref="B34:H34"/>
    <mergeCell ref="B35:H35"/>
    <mergeCell ref="B36:H36"/>
    <mergeCell ref="F37:H37"/>
    <mergeCell ref="F29:H29"/>
    <mergeCell ref="B15:H15"/>
    <mergeCell ref="B16:H16"/>
    <mergeCell ref="B17:H17"/>
    <mergeCell ref="F18:H18"/>
    <mergeCell ref="B20:I20"/>
    <mergeCell ref="B22:H22"/>
    <mergeCell ref="B23:H23"/>
    <mergeCell ref="F24:H24"/>
    <mergeCell ref="B26:I26"/>
    <mergeCell ref="B27:H27"/>
    <mergeCell ref="B28:H28"/>
    <mergeCell ref="B14:H14"/>
    <mergeCell ref="A1:H1"/>
    <mergeCell ref="A2:H2"/>
    <mergeCell ref="B4:I4"/>
    <mergeCell ref="B6:H6"/>
    <mergeCell ref="B7:D7"/>
    <mergeCell ref="B8:D8"/>
    <mergeCell ref="B9:D9"/>
    <mergeCell ref="B10:H10"/>
    <mergeCell ref="B11:H11"/>
    <mergeCell ref="B12:H12"/>
    <mergeCell ref="B13:H1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G53"/>
  <sheetViews>
    <sheetView showGridLines="0" tabSelected="1" zoomScale="115" zoomScaleNormal="115" workbookViewId="0">
      <selection activeCell="E12" sqref="E12"/>
    </sheetView>
  </sheetViews>
  <sheetFormatPr baseColWidth="10" defaultColWidth="11.42578125" defaultRowHeight="15" x14ac:dyDescent="0.25"/>
  <cols>
    <col min="1" max="1" width="28" style="1" customWidth="1"/>
    <col min="2" max="2" width="15.5703125" style="2" customWidth="1"/>
    <col min="3" max="3" width="11.42578125" style="2"/>
    <col min="4" max="4" width="14.5703125" style="2" bestFit="1" customWidth="1"/>
    <col min="5" max="5" width="18.28515625" style="2" customWidth="1"/>
    <col min="6" max="6" width="16.85546875" style="2" customWidth="1"/>
    <col min="7" max="7" width="13" style="1" bestFit="1" customWidth="1"/>
    <col min="8" max="14" width="11.42578125" style="1"/>
    <col min="15" max="15" width="13.28515625" style="1" customWidth="1"/>
    <col min="16" max="16384" width="11.42578125" style="1"/>
  </cols>
  <sheetData>
    <row r="1" spans="1:7" ht="16.5" thickBot="1" x14ac:dyDescent="0.3">
      <c r="A1" s="86" t="s">
        <v>0</v>
      </c>
      <c r="B1" s="87"/>
      <c r="C1" s="87"/>
      <c r="D1" s="87"/>
      <c r="E1" s="87"/>
      <c r="F1" s="88"/>
    </row>
    <row r="2" spans="1:7" ht="15.75" x14ac:dyDescent="0.25">
      <c r="A2" s="3"/>
      <c r="B2" s="4"/>
      <c r="C2" s="4"/>
      <c r="D2" s="4"/>
      <c r="E2" s="4"/>
      <c r="F2" s="4"/>
    </row>
    <row r="3" spans="1:7" hidden="1" x14ac:dyDescent="0.25">
      <c r="C3" s="89" t="s">
        <v>1</v>
      </c>
      <c r="D3" s="90"/>
      <c r="E3" s="90"/>
      <c r="F3" s="91"/>
    </row>
    <row r="4" spans="1:7" hidden="1" x14ac:dyDescent="0.25">
      <c r="C4" s="92" t="s">
        <v>2</v>
      </c>
      <c r="D4" s="92"/>
      <c r="E4" s="93" t="s">
        <v>3</v>
      </c>
      <c r="F4" s="94" t="s">
        <v>4</v>
      </c>
    </row>
    <row r="5" spans="1:7" hidden="1" x14ac:dyDescent="0.25">
      <c r="C5" s="95" t="s">
        <v>5</v>
      </c>
      <c r="D5" s="95"/>
      <c r="E5" s="93"/>
      <c r="F5" s="94"/>
    </row>
    <row r="6" spans="1:7" hidden="1" x14ac:dyDescent="0.25">
      <c r="A6" s="5"/>
      <c r="B6" s="6"/>
      <c r="C6" s="95"/>
      <c r="D6" s="95"/>
      <c r="E6" s="93"/>
      <c r="F6" s="94"/>
    </row>
    <row r="7" spans="1:7" hidden="1" x14ac:dyDescent="0.25">
      <c r="A7" s="7" t="s">
        <v>6</v>
      </c>
      <c r="B7" s="8" t="s">
        <v>4</v>
      </c>
      <c r="C7" s="8" t="s">
        <v>7</v>
      </c>
      <c r="D7" s="8" t="s">
        <v>8</v>
      </c>
      <c r="E7" s="8" t="s">
        <v>8</v>
      </c>
      <c r="F7" s="94"/>
    </row>
    <row r="8" spans="1:7" hidden="1" x14ac:dyDescent="0.25">
      <c r="A8" s="9" t="s">
        <v>6</v>
      </c>
      <c r="B8" s="11" t="e">
        <f>#REF!</f>
        <v>#REF!</v>
      </c>
      <c r="C8" s="10">
        <v>0</v>
      </c>
      <c r="D8" s="12">
        <v>0</v>
      </c>
      <c r="E8" s="13" t="e">
        <f>B8</f>
        <v>#REF!</v>
      </c>
      <c r="F8" s="13" t="e">
        <f>E8</f>
        <v>#REF!</v>
      </c>
      <c r="G8" s="14"/>
    </row>
    <row r="9" spans="1:7" hidden="1" x14ac:dyDescent="0.25">
      <c r="A9" s="85" t="s">
        <v>4</v>
      </c>
      <c r="B9" s="85"/>
      <c r="C9" s="15">
        <v>0</v>
      </c>
      <c r="D9" s="16">
        <v>0</v>
      </c>
      <c r="E9" s="17" t="e">
        <f>SUM(E8)</f>
        <v>#REF!</v>
      </c>
      <c r="F9" s="17" t="e">
        <f>SUM(F8)</f>
        <v>#REF!</v>
      </c>
    </row>
    <row r="10" spans="1:7" x14ac:dyDescent="0.25">
      <c r="E10" s="18"/>
      <c r="F10" s="18"/>
    </row>
    <row r="11" spans="1:7" ht="22.5" x14ac:dyDescent="0.25">
      <c r="A11" s="19" t="s">
        <v>9</v>
      </c>
      <c r="B11" s="19" t="s">
        <v>10</v>
      </c>
      <c r="C11" s="19" t="s">
        <v>11</v>
      </c>
      <c r="D11" s="19" t="s">
        <v>12</v>
      </c>
      <c r="E11" s="20" t="s">
        <v>3</v>
      </c>
      <c r="F11" s="21"/>
    </row>
    <row r="12" spans="1:7" ht="89.25" x14ac:dyDescent="0.25">
      <c r="A12" s="22" t="s">
        <v>13</v>
      </c>
      <c r="B12" s="24">
        <v>40</v>
      </c>
      <c r="C12" s="25">
        <v>52</v>
      </c>
      <c r="D12" s="26">
        <f>ROUND(+'[1]Res 426'!G28,0)</f>
        <v>32858</v>
      </c>
      <c r="E12" s="27">
        <f>ROUND(+D12*C12*B12,0)</f>
        <v>68344640</v>
      </c>
      <c r="F12" s="28"/>
      <c r="G12" s="14"/>
    </row>
    <row r="13" spans="1:7" ht="30" x14ac:dyDescent="0.25">
      <c r="A13" s="23" t="s">
        <v>14</v>
      </c>
      <c r="B13" s="24">
        <v>22</v>
      </c>
      <c r="C13" s="25">
        <v>52</v>
      </c>
      <c r="D13" s="26">
        <f>ROUND(+'[1]Res 426'!G26,0)</f>
        <v>19279</v>
      </c>
      <c r="E13" s="27">
        <f t="shared" ref="E13:E15" si="0">ROUND(+D13*C13*B13,0)</f>
        <v>22055176</v>
      </c>
      <c r="F13" s="28"/>
      <c r="G13" s="14"/>
    </row>
    <row r="14" spans="1:7" ht="30" x14ac:dyDescent="0.25">
      <c r="A14" s="23" t="s">
        <v>15</v>
      </c>
      <c r="B14" s="24">
        <v>12</v>
      </c>
      <c r="C14" s="25">
        <v>20</v>
      </c>
      <c r="D14" s="26">
        <f>ROUND(+'[1]Res 426'!G26,0)</f>
        <v>19279</v>
      </c>
      <c r="E14" s="27">
        <f t="shared" si="0"/>
        <v>4626960</v>
      </c>
      <c r="F14" s="28"/>
      <c r="G14" s="14"/>
    </row>
    <row r="15" spans="1:7" x14ac:dyDescent="0.25">
      <c r="A15" s="23" t="s">
        <v>16</v>
      </c>
      <c r="B15" s="24">
        <v>6</v>
      </c>
      <c r="C15" s="25">
        <f>+C14</f>
        <v>20</v>
      </c>
      <c r="D15" s="26">
        <f>ROUND(+'[1]Res 426'!G26,0)</f>
        <v>19279</v>
      </c>
      <c r="E15" s="27">
        <f t="shared" si="0"/>
        <v>2313480</v>
      </c>
      <c r="F15" s="28"/>
      <c r="G15" s="14"/>
    </row>
    <row r="16" spans="1:7" x14ac:dyDescent="0.25">
      <c r="A16" s="79" t="s">
        <v>17</v>
      </c>
      <c r="B16" s="80"/>
      <c r="C16" s="80"/>
      <c r="D16" s="81"/>
      <c r="E16" s="29">
        <f>+SUM(E12:E15)</f>
        <v>97340256</v>
      </c>
      <c r="F16" s="21"/>
    </row>
    <row r="17" spans="1:7" x14ac:dyDescent="0.25">
      <c r="A17" s="79" t="s">
        <v>18</v>
      </c>
      <c r="B17" s="80"/>
      <c r="C17" s="80"/>
      <c r="D17" s="80"/>
      <c r="E17" s="30">
        <f>+'[1]Fac. Mul. Interventoria'!I42</f>
        <v>1.095</v>
      </c>
      <c r="F17" s="21"/>
    </row>
    <row r="18" spans="1:7" x14ac:dyDescent="0.25">
      <c r="A18" s="79" t="s">
        <v>19</v>
      </c>
      <c r="B18" s="80"/>
      <c r="C18" s="80"/>
      <c r="D18" s="80"/>
      <c r="E18" s="27">
        <f>ROUND(+E16*E17,0)</f>
        <v>106587580</v>
      </c>
      <c r="F18" s="21"/>
    </row>
    <row r="19" spans="1:7" x14ac:dyDescent="0.25">
      <c r="A19" s="79" t="s">
        <v>20</v>
      </c>
      <c r="B19" s="80"/>
      <c r="C19" s="80"/>
      <c r="D19" s="80"/>
      <c r="E19" s="27">
        <f>ROUND(+E18*0.19,0)</f>
        <v>20251640</v>
      </c>
      <c r="F19" s="21"/>
    </row>
    <row r="20" spans="1:7" x14ac:dyDescent="0.25">
      <c r="A20" s="82"/>
      <c r="B20" s="83"/>
      <c r="C20" s="83"/>
      <c r="D20" s="83"/>
      <c r="E20" s="84"/>
      <c r="F20" s="21"/>
    </row>
    <row r="21" spans="1:7" ht="18.75" x14ac:dyDescent="0.25">
      <c r="A21" s="73" t="s">
        <v>21</v>
      </c>
      <c r="B21" s="74"/>
      <c r="C21" s="74"/>
      <c r="D21" s="75"/>
      <c r="E21" s="31">
        <f>+E19+E18</f>
        <v>126839220</v>
      </c>
      <c r="F21" s="21"/>
    </row>
    <row r="22" spans="1:7" x14ac:dyDescent="0.25">
      <c r="F22" s="21"/>
    </row>
    <row r="24" spans="1:7" ht="22.5" x14ac:dyDescent="0.25">
      <c r="A24" s="19" t="s">
        <v>9</v>
      </c>
      <c r="B24" s="19" t="s">
        <v>10</v>
      </c>
      <c r="C24" s="19" t="s">
        <v>11</v>
      </c>
      <c r="D24" s="19" t="s">
        <v>12</v>
      </c>
      <c r="E24" s="20" t="s">
        <v>3</v>
      </c>
    </row>
    <row r="25" spans="1:7" ht="89.25" x14ac:dyDescent="0.25">
      <c r="A25" s="22" t="s">
        <v>13</v>
      </c>
      <c r="B25" s="24">
        <v>40</v>
      </c>
      <c r="C25" s="25">
        <v>52</v>
      </c>
      <c r="D25" s="26">
        <f>ROUND(+D12*1.02998,0)</f>
        <v>33843</v>
      </c>
      <c r="E25" s="27">
        <f>ROUND(+D25*C25*B25,0)</f>
        <v>70393440</v>
      </c>
    </row>
    <row r="26" spans="1:7" ht="30" x14ac:dyDescent="0.25">
      <c r="A26" s="23" t="s">
        <v>14</v>
      </c>
      <c r="B26" s="24">
        <v>22</v>
      </c>
      <c r="C26" s="25">
        <v>52</v>
      </c>
      <c r="D26" s="26">
        <f t="shared" ref="D26:D28" si="1">ROUND(+D13*1.02998,0)</f>
        <v>19857</v>
      </c>
      <c r="E26" s="27">
        <f t="shared" ref="E26:E28" si="2">ROUND(+D26*C26*B26,0)</f>
        <v>22716408</v>
      </c>
    </row>
    <row r="27" spans="1:7" ht="30" x14ac:dyDescent="0.25">
      <c r="A27" s="23" t="s">
        <v>15</v>
      </c>
      <c r="B27" s="24">
        <v>12</v>
      </c>
      <c r="C27" s="25">
        <v>20</v>
      </c>
      <c r="D27" s="26">
        <f t="shared" si="1"/>
        <v>19857</v>
      </c>
      <c r="E27" s="27">
        <f t="shared" si="2"/>
        <v>4765680</v>
      </c>
    </row>
    <row r="28" spans="1:7" s="2" customFormat="1" x14ac:dyDescent="0.25">
      <c r="A28" s="23" t="s">
        <v>16</v>
      </c>
      <c r="B28" s="24">
        <v>5</v>
      </c>
      <c r="C28" s="25">
        <f>+C27</f>
        <v>20</v>
      </c>
      <c r="D28" s="26">
        <f t="shared" si="1"/>
        <v>19857</v>
      </c>
      <c r="E28" s="27">
        <f t="shared" si="2"/>
        <v>1985700</v>
      </c>
      <c r="G28" s="1"/>
    </row>
    <row r="29" spans="1:7" s="2" customFormat="1" x14ac:dyDescent="0.25">
      <c r="A29" s="79" t="s">
        <v>17</v>
      </c>
      <c r="B29" s="80"/>
      <c r="C29" s="80"/>
      <c r="D29" s="81"/>
      <c r="E29" s="29">
        <f>+SUM(E25:E28)</f>
        <v>99861228</v>
      </c>
      <c r="G29" s="1"/>
    </row>
    <row r="30" spans="1:7" s="2" customFormat="1" x14ac:dyDescent="0.25">
      <c r="A30" s="79" t="s">
        <v>18</v>
      </c>
      <c r="B30" s="80"/>
      <c r="C30" s="80"/>
      <c r="D30" s="80"/>
      <c r="E30" s="30">
        <f>+E17</f>
        <v>1.095</v>
      </c>
      <c r="G30" s="1"/>
    </row>
    <row r="31" spans="1:7" s="2" customFormat="1" x14ac:dyDescent="0.25">
      <c r="A31" s="79" t="s">
        <v>19</v>
      </c>
      <c r="B31" s="80"/>
      <c r="C31" s="80"/>
      <c r="D31" s="80"/>
      <c r="E31" s="27">
        <f>ROUND(+E29*E30,0)</f>
        <v>109348045</v>
      </c>
      <c r="G31" s="1"/>
    </row>
    <row r="32" spans="1:7" s="2" customFormat="1" x14ac:dyDescent="0.25">
      <c r="A32" s="79" t="s">
        <v>20</v>
      </c>
      <c r="B32" s="80"/>
      <c r="C32" s="80"/>
      <c r="D32" s="80"/>
      <c r="E32" s="27">
        <f>ROUND(+E31*0.19,0)</f>
        <v>20776129</v>
      </c>
      <c r="G32" s="1"/>
    </row>
    <row r="33" spans="1:7" s="2" customFormat="1" x14ac:dyDescent="0.25">
      <c r="A33" s="82"/>
      <c r="B33" s="83"/>
      <c r="C33" s="83"/>
      <c r="D33" s="83"/>
      <c r="E33" s="84"/>
      <c r="G33" s="1"/>
    </row>
    <row r="34" spans="1:7" s="2" customFormat="1" ht="18.75" x14ac:dyDescent="0.25">
      <c r="A34" s="73" t="s">
        <v>22</v>
      </c>
      <c r="B34" s="74"/>
      <c r="C34" s="74"/>
      <c r="D34" s="75"/>
      <c r="E34" s="31">
        <f>+E32+E31</f>
        <v>130124174</v>
      </c>
      <c r="G34" s="1"/>
    </row>
    <row r="37" spans="1:7" s="2" customFormat="1" ht="22.5" x14ac:dyDescent="0.25">
      <c r="A37" s="19" t="s">
        <v>9</v>
      </c>
      <c r="B37" s="19" t="s">
        <v>10</v>
      </c>
      <c r="C37" s="19" t="s">
        <v>11</v>
      </c>
      <c r="D37" s="19" t="s">
        <v>12</v>
      </c>
      <c r="E37" s="20" t="s">
        <v>3</v>
      </c>
      <c r="G37" s="1"/>
    </row>
    <row r="38" spans="1:7" s="2" customFormat="1" ht="89.25" x14ac:dyDescent="0.25">
      <c r="A38" s="22" t="s">
        <v>13</v>
      </c>
      <c r="B38" s="24">
        <v>40</v>
      </c>
      <c r="C38" s="25">
        <v>26</v>
      </c>
      <c r="D38" s="26">
        <f>ROUND(+D25*1.03,0)</f>
        <v>34858</v>
      </c>
      <c r="E38" s="32">
        <f>ROUND(+D38*C38*B38,0)</f>
        <v>36252320</v>
      </c>
      <c r="G38" s="1"/>
    </row>
    <row r="39" spans="1:7" s="2" customFormat="1" ht="30" x14ac:dyDescent="0.25">
      <c r="A39" s="23" t="s">
        <v>14</v>
      </c>
      <c r="B39" s="24">
        <v>22</v>
      </c>
      <c r="C39" s="25">
        <v>26</v>
      </c>
      <c r="D39" s="26">
        <f>ROUND(+D26*1.03,0)</f>
        <v>20453</v>
      </c>
      <c r="E39" s="32">
        <f t="shared" ref="E39:E41" si="3">ROUND(+D39*C39*B39,0)</f>
        <v>11699116</v>
      </c>
      <c r="G39" s="1"/>
    </row>
    <row r="40" spans="1:7" s="2" customFormat="1" ht="30" x14ac:dyDescent="0.25">
      <c r="A40" s="23" t="s">
        <v>15</v>
      </c>
      <c r="B40" s="24">
        <v>12</v>
      </c>
      <c r="C40" s="25">
        <v>17</v>
      </c>
      <c r="D40" s="26">
        <f>ROUND(+D27*1.03,0)</f>
        <v>20453</v>
      </c>
      <c r="E40" s="32">
        <f t="shared" si="3"/>
        <v>4172412</v>
      </c>
      <c r="G40" s="1"/>
    </row>
    <row r="41" spans="1:7" s="2" customFormat="1" x14ac:dyDescent="0.25">
      <c r="A41" s="23" t="s">
        <v>16</v>
      </c>
      <c r="B41" s="24">
        <v>8</v>
      </c>
      <c r="C41" s="25">
        <v>26</v>
      </c>
      <c r="D41" s="26">
        <f>ROUND(+D28*1.03,0)</f>
        <v>20453</v>
      </c>
      <c r="E41" s="32">
        <f t="shared" si="3"/>
        <v>4254224</v>
      </c>
      <c r="G41" s="1"/>
    </row>
    <row r="42" spans="1:7" s="2" customFormat="1" ht="15" customHeight="1" x14ac:dyDescent="0.25">
      <c r="A42" s="79" t="s">
        <v>17</v>
      </c>
      <c r="B42" s="80"/>
      <c r="C42" s="80"/>
      <c r="D42" s="81"/>
      <c r="E42" s="33">
        <f>+SUM(E38:E41)</f>
        <v>56378072</v>
      </c>
      <c r="G42" s="1"/>
    </row>
    <row r="43" spans="1:7" s="2" customFormat="1" x14ac:dyDescent="0.25">
      <c r="A43" s="79" t="s">
        <v>18</v>
      </c>
      <c r="B43" s="80"/>
      <c r="C43" s="80"/>
      <c r="D43" s="80"/>
      <c r="E43" s="34">
        <f>+E30</f>
        <v>1.095</v>
      </c>
      <c r="G43" s="1"/>
    </row>
    <row r="44" spans="1:7" s="2" customFormat="1" x14ac:dyDescent="0.25">
      <c r="A44" s="79" t="s">
        <v>19</v>
      </c>
      <c r="B44" s="80"/>
      <c r="C44" s="80"/>
      <c r="D44" s="80"/>
      <c r="E44" s="32">
        <f>ROUND(+E42*E43,0)</f>
        <v>61733989</v>
      </c>
      <c r="G44" s="1"/>
    </row>
    <row r="45" spans="1:7" s="2" customFormat="1" x14ac:dyDescent="0.25">
      <c r="A45" s="79" t="s">
        <v>20</v>
      </c>
      <c r="B45" s="80"/>
      <c r="C45" s="80"/>
      <c r="D45" s="80"/>
      <c r="E45" s="32">
        <f>ROUND(+E44*0.19,0)</f>
        <v>11729458</v>
      </c>
      <c r="G45" s="1"/>
    </row>
    <row r="46" spans="1:7" s="2" customFormat="1" x14ac:dyDescent="0.25">
      <c r="A46" s="82"/>
      <c r="B46" s="83"/>
      <c r="C46" s="83"/>
      <c r="D46" s="83"/>
      <c r="E46" s="84"/>
      <c r="G46" s="1"/>
    </row>
    <row r="47" spans="1:7" s="2" customFormat="1" ht="18.75" x14ac:dyDescent="0.25">
      <c r="A47" s="73" t="s">
        <v>23</v>
      </c>
      <c r="B47" s="74"/>
      <c r="C47" s="74"/>
      <c r="D47" s="75"/>
      <c r="E47" s="31">
        <f>+E45+E44</f>
        <v>73463447</v>
      </c>
      <c r="G47" s="1"/>
    </row>
    <row r="49" spans="1:7" s="2" customFormat="1" ht="15.75" thickBot="1" x14ac:dyDescent="0.3">
      <c r="A49" s="1"/>
      <c r="G49" s="1"/>
    </row>
    <row r="50" spans="1:7" s="2" customFormat="1" ht="16.5" thickBot="1" x14ac:dyDescent="0.3">
      <c r="A50" s="76" t="s">
        <v>24</v>
      </c>
      <c r="B50" s="77"/>
      <c r="C50" s="77"/>
      <c r="D50" s="78"/>
      <c r="E50" s="35">
        <f>ROUND(E21+E34+E47,0)</f>
        <v>330426841</v>
      </c>
      <c r="G50" s="1"/>
    </row>
    <row r="51" spans="1:7" s="2" customFormat="1" x14ac:dyDescent="0.25">
      <c r="A51" s="1"/>
      <c r="E51" s="18">
        <f>+E50*0.19</f>
        <v>62781099.789999999</v>
      </c>
      <c r="G51" s="1"/>
    </row>
    <row r="52" spans="1:7" s="2" customFormat="1" x14ac:dyDescent="0.25">
      <c r="A52" s="1"/>
      <c r="E52" s="18">
        <f>+E50-E51</f>
        <v>267645741.21000001</v>
      </c>
      <c r="G52" s="1"/>
    </row>
    <row r="53" spans="1:7" s="2" customFormat="1" x14ac:dyDescent="0.25">
      <c r="A53" s="1"/>
      <c r="E53" s="18">
        <f>+E52/(130/4)</f>
        <v>8235253.5756923081</v>
      </c>
      <c r="G53" s="1"/>
    </row>
  </sheetData>
  <dataConsolidate/>
  <mergeCells count="26">
    <mergeCell ref="A1:F1"/>
    <mergeCell ref="C3:F3"/>
    <mergeCell ref="C4:D4"/>
    <mergeCell ref="E4:E6"/>
    <mergeCell ref="F4:F7"/>
    <mergeCell ref="C5:D6"/>
    <mergeCell ref="A33:E33"/>
    <mergeCell ref="A9:B9"/>
    <mergeCell ref="A16:D16"/>
    <mergeCell ref="A17:D17"/>
    <mergeCell ref="A18:D18"/>
    <mergeCell ref="A19:D19"/>
    <mergeCell ref="A20:E20"/>
    <mergeCell ref="A21:D21"/>
    <mergeCell ref="A29:D29"/>
    <mergeCell ref="A30:D30"/>
    <mergeCell ref="A31:D31"/>
    <mergeCell ref="A32:D32"/>
    <mergeCell ref="A47:D47"/>
    <mergeCell ref="A50:D50"/>
    <mergeCell ref="A34:D34"/>
    <mergeCell ref="A42:D42"/>
    <mergeCell ref="A43:D43"/>
    <mergeCell ref="A44:D44"/>
    <mergeCell ref="A45:D45"/>
    <mergeCell ref="A46:E46"/>
  </mergeCells>
  <printOptions horizontalCentered="1"/>
  <pageMargins left="0.23622047244094491" right="0.23622047244094491" top="0.74803149606299213" bottom="0.74803149606299213" header="0.31496062992125984" footer="0.31496062992125984"/>
  <pageSetup scale="38" fitToWidth="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Fac. Mul. Interventoria</vt:lpstr>
      <vt:lpstr>PRESUPUESTO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Contratacion 13</dc:creator>
  <cp:lastModifiedBy>Ronny Fabián Torres Cortés</cp:lastModifiedBy>
  <dcterms:created xsi:type="dcterms:W3CDTF">2021-05-10T14:55:15Z</dcterms:created>
  <dcterms:modified xsi:type="dcterms:W3CDTF">2021-11-25T20:53:32Z</dcterms:modified>
</cp:coreProperties>
</file>